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510" windowHeight="6195" firstSheet="1" activeTab="1"/>
  </bookViews>
  <sheets>
    <sheet name="Entry Sheet" sheetId="18" state="hidden" r:id="rId1"/>
    <sheet name="Pinball Standings Page" sheetId="1" r:id="rId2"/>
    <sheet name="Results" sheetId="20" r:id="rId3"/>
    <sheet name="Playoff" sheetId="25" r:id="rId4"/>
    <sheet name="IFPA Rankings" sheetId="26" r:id="rId5"/>
    <sheet name="Groups" sheetId="19" state="hidden" r:id="rId6"/>
    <sheet name="Tables" sheetId="17" state="hidden" r:id="rId7"/>
    <sheet name="Group 1" sheetId="3" state="hidden" r:id="rId8"/>
    <sheet name="Group 2" sheetId="6" state="hidden" r:id="rId9"/>
    <sheet name="Group 3" sheetId="7" state="hidden" r:id="rId10"/>
    <sheet name="Group 4" sheetId="10" state="hidden" r:id="rId11"/>
    <sheet name="Group 5" sheetId="13" state="hidden" r:id="rId12"/>
    <sheet name="Group 6" sheetId="16" state="hidden" r:id="rId13"/>
    <sheet name="Group 7" sheetId="23" state="hidden" r:id="rId14"/>
    <sheet name="Group 8" sheetId="24" state="hidden" r:id="rId15"/>
  </sheets>
  <calcPr calcId="145621"/>
</workbook>
</file>

<file path=xl/calcChain.xml><?xml version="1.0" encoding="utf-8"?>
<calcChain xmlns="http://schemas.openxmlformats.org/spreadsheetml/2006/main">
  <c r="R4" i="1" l="1"/>
  <c r="R17" i="1"/>
  <c r="R25" i="1"/>
  <c r="R2" i="1"/>
  <c r="R14" i="1" l="1"/>
  <c r="R15" i="1"/>
  <c r="R6" i="1"/>
  <c r="R33" i="1" l="1"/>
  <c r="R32" i="1"/>
  <c r="R30" i="1"/>
  <c r="R31" i="1"/>
  <c r="R29" i="1"/>
  <c r="R28" i="1"/>
  <c r="R27" i="1"/>
  <c r="R23" i="1"/>
  <c r="R26" i="1"/>
  <c r="R20" i="1"/>
  <c r="R24" i="1"/>
  <c r="R22" i="1"/>
  <c r="R21" i="1"/>
  <c r="R18" i="1"/>
  <c r="R19" i="1"/>
  <c r="R16" i="1"/>
  <c r="R12" i="1"/>
  <c r="R13" i="1"/>
  <c r="R11" i="1"/>
  <c r="R10" i="1"/>
  <c r="R9" i="1"/>
  <c r="R8" i="1"/>
  <c r="R7" i="1"/>
  <c r="R5" i="1"/>
  <c r="R3" i="1"/>
  <c r="D6" i="19" l="1"/>
  <c r="C6" i="19"/>
  <c r="B6" i="19"/>
  <c r="A6" i="19"/>
  <c r="D5" i="19"/>
  <c r="C5" i="19"/>
  <c r="G8" i="19" l="1"/>
  <c r="F8" i="19"/>
  <c r="E8" i="19"/>
  <c r="H7" i="19"/>
  <c r="G7" i="19"/>
  <c r="F7" i="19"/>
  <c r="E7" i="19"/>
  <c r="H6" i="19"/>
  <c r="G6" i="19"/>
  <c r="E6" i="19"/>
  <c r="H5" i="19"/>
  <c r="G5" i="19"/>
  <c r="F5" i="19"/>
  <c r="D7" i="19"/>
  <c r="D8" i="19"/>
  <c r="C8" i="19"/>
  <c r="C7" i="19"/>
  <c r="B8" i="19"/>
  <c r="B7" i="19"/>
  <c r="B5" i="19"/>
  <c r="A8" i="19"/>
  <c r="A7" i="19"/>
  <c r="A10" i="3" s="1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I3" i="24" l="1"/>
  <c r="I3" i="23"/>
  <c r="I3" i="16"/>
  <c r="I3" i="13"/>
  <c r="I3" i="7"/>
  <c r="I3" i="6"/>
  <c r="I3" i="3"/>
  <c r="I3" i="10"/>
  <c r="H8" i="19" l="1"/>
  <c r="A11" i="24" s="1"/>
  <c r="A10" i="24"/>
  <c r="A9" i="24"/>
  <c r="A8" i="24"/>
  <c r="A8" i="23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A11" i="16"/>
  <c r="A10" i="16"/>
  <c r="F6" i="19"/>
  <c r="A9" i="16" s="1"/>
  <c r="A8" i="16"/>
  <c r="A11" i="13"/>
  <c r="A10" i="13"/>
  <c r="A9" i="13"/>
  <c r="E5" i="19"/>
  <c r="A8" i="13" s="1"/>
  <c r="A11" i="10"/>
  <c r="A11" i="7"/>
  <c r="A10" i="10"/>
  <c r="A10" i="7"/>
  <c r="A9" i="10"/>
  <c r="A9" i="7"/>
  <c r="A8" i="10"/>
  <c r="A8" i="7"/>
  <c r="A11" i="6"/>
  <c r="A10" i="6"/>
  <c r="A9" i="6"/>
  <c r="A8" i="6"/>
  <c r="A11" i="3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9" i="3" l="1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<sst xmlns="http://schemas.openxmlformats.org/spreadsheetml/2006/main" count="609" uniqueCount="281">
  <si>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</si>
  <si>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</si>
  <si>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</si>
  <si>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</si>
  <si>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</si>
  <si>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</si>
  <si>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</si>
  <si>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</si>
  <si>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</si>
  <si>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</si>
  <si>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</si>
  <si>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</si>
  <si>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</si>
  <si>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</si>
  <si>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</si>
  <si>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</si>
  <si>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</si>
  <si>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</si>
  <si>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</si>
  <si>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</si>
  <si>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</si>
  <si>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</si>
  <si>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</si>
  <si>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</si>
  <si>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</si>
  <si>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</si>
  <si>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</si>
  <si>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</si>
  <si>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</si>
  <si>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</si>
  <si>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</si>
  <si>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</si>
  <si>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</si>
  <si>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</si>
  <si>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</si>
  <si>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</si>
  <si>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</si>
  <si>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</si>
  <si>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</si>
  <si>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</si>
  <si>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</si>
  <si>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</si>
  <si>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</si>
  <si>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</si>
  <si>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</si>
  <si>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</si>
  <si>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</si>
  <si>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</si>
  <si>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</si>
  <si>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</si>
  <si>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</si>
  <si>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</si>
  <si>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</si>
  <si>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</si>
  <si>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</si>
  <si>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</si>
  <si>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</si>
  <si>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</si>
  <si>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</si>
  <si>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</si>
  <si>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</si>
  <si>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</si>
  <si>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</si>
  <si>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</si>
  <si>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</si>
  <si>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</si>
  <si>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</si>
  <si>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</si>
  <si>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</si>
  <si>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</si>
  <si>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</si>
  <si>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</si>
  <si>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</si>
  <si>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</si>
  <si>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</si>
  <si>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</si>
  <si>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</si>
  <si>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</si>
  <si>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</si>
  <si>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</si>
  <si>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</si>
  <si>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</si>
  <si>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</si>
  <si>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</si>
  <si>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</si>
  <si>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</si>
  <si>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</si>
  <si>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</si>
  <si>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</si>
  <si>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</si>
  <si>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</si>
  <si>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</si>
  <si>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</si>
  <si>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</si>
  <si>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</si>
  <si>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</si>
  <si>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</si>
  <si>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</si>
  <si>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</si>
  <si>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</si>
  <si>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</si>
  <si>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</si>
  <si>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</si>
  <si>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</si>
  <si>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</si>
  <si>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</si>
  <si>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</si>
  <si>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</si>
  <si>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</si>
  <si>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</si>
  <si>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</si>
  <si>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</si>
  <si>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</si>
  <si>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</si>
  <si>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</si>
  <si>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</si>
  <si>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</si>
  <si>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</si>
  <si>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</si>
  <si>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</si>
  <si>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</si>
  <si>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</si>
  <si>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</si>
  <si>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</si>
  <si>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</si>
  <si>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</si>
  <si>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</si>
  <si>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</si>
  <si>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</si>
  <si>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</si>
  <si>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</si>
  <si>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</si>
  <si>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</si>
  <si>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</si>
  <si>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</si>
  <si>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</si>
  <si>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</si>
  <si>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</si>
  <si>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</si>
  <si>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</si>
  <si>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</si>
  <si>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</si>
  <si>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</si>
  <si>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</si>
  <si>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</si>
  <si>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</si>
  <si>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</si>
  <si>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</si>
  <si>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</si>
  <si>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</si>
  <si>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</si>
  <si>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</si>
  <si>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</si>
  <si>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</si>
  <si>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</si>
  <si>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</si>
  <si>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</si>
  <si>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</si>
  <si>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</si>
  <si>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</si>
  <si>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</si>
  <si>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</si>
  <si>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</si>
  <si>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</si>
  <si>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</si>
  <si>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</si>
  <si>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</si>
  <si>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</si>
  <si>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</si>
  <si>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</si>
  <si>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</si>
  <si>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</si>
  <si>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</si>
  <si>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</si>
  <si>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</si>
  <si>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</si>
  <si>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 xml:space="preserve">Darryl </t>
  </si>
  <si>
    <t>Darryl Hart</t>
  </si>
  <si>
    <t>Group</t>
  </si>
  <si>
    <t>ACDC</t>
  </si>
  <si>
    <t>Ghostbusters</t>
  </si>
  <si>
    <t>Spare List</t>
  </si>
  <si>
    <t xml:space="preserve">Jeremy </t>
  </si>
  <si>
    <t>Nelson</t>
  </si>
  <si>
    <t xml:space="preserve">Elie </t>
  </si>
  <si>
    <t>Kushner</t>
  </si>
  <si>
    <t xml:space="preserve">Terry </t>
  </si>
  <si>
    <t>Deis</t>
  </si>
  <si>
    <t>jeremygnelson@gmail.com</t>
  </si>
  <si>
    <t>terdeis@gmail.com</t>
  </si>
  <si>
    <t>Keri</t>
  </si>
  <si>
    <t>kerip@me.com</t>
  </si>
  <si>
    <t>eliek@shaw.ca</t>
  </si>
  <si>
    <t xml:space="preserve">Jenn </t>
  </si>
  <si>
    <t>James</t>
  </si>
  <si>
    <t>jenn_a_james@hotmail.com</t>
  </si>
  <si>
    <t>X</t>
  </si>
  <si>
    <t>Tron</t>
  </si>
  <si>
    <t>Elie Kushner</t>
  </si>
  <si>
    <t>RANK</t>
  </si>
  <si>
    <t>PLAYER</t>
  </si>
  <si>
    <t>LOCATION</t>
  </si>
  <si>
    <t>WPPR RANK</t>
  </si>
  <si>
    <t>POINTS</t>
  </si>
  <si>
    <t>EVENTS</t>
  </si>
  <si>
    <t> Derek Thomson</t>
  </si>
  <si>
    <t>Edmonton, AB</t>
  </si>
  <si>
    <t> Paul Sinclair</t>
  </si>
  <si>
    <t> Ryan James</t>
  </si>
  <si>
    <t> Doug Teale</t>
  </si>
  <si>
    <t>Calgary, AB</t>
  </si>
  <si>
    <t> Mark Stephens</t>
  </si>
  <si>
    <t> Paul Labrash</t>
  </si>
  <si>
    <t> Dan Horne</t>
  </si>
  <si>
    <t> Gilles Touchette</t>
  </si>
  <si>
    <t>Leduc, AB</t>
  </si>
  <si>
    <t> Ryan Jabs</t>
  </si>
  <si>
    <t> Chad Lucyk</t>
  </si>
  <si>
    <t> Rod Ferguson</t>
  </si>
  <si>
    <t> Jonathan Puckrin</t>
  </si>
  <si>
    <t> Chris Von Skopczynski</t>
  </si>
  <si>
    <t> William LePage</t>
  </si>
  <si>
    <t> James Staddon</t>
  </si>
  <si>
    <t> Winston Tuttle</t>
  </si>
  <si>
    <t> Duane Cheremshynski</t>
  </si>
  <si>
    <t> Ian McJannet</t>
  </si>
  <si>
    <t> Jeremy Nelson</t>
  </si>
  <si>
    <t> Rick Halisky</t>
  </si>
  <si>
    <t> Gord Jamieson</t>
  </si>
  <si>
    <t> Tyler Doty</t>
  </si>
  <si>
    <t> Dale Kemp</t>
  </si>
  <si>
    <t> Dave Pidwerbeski</t>
  </si>
  <si>
    <t xml:space="preserve">Dave </t>
  </si>
  <si>
    <t>Formenti</t>
  </si>
  <si>
    <t>Weischorster</t>
  </si>
  <si>
    <t>Grant</t>
  </si>
  <si>
    <t>Thorburn</t>
  </si>
  <si>
    <t xml:space="preserve">Troy </t>
  </si>
  <si>
    <t>Mitchell</t>
  </si>
  <si>
    <t> Elie Kushner</t>
  </si>
  <si>
    <t>Metallica</t>
  </si>
  <si>
    <t>wieschorster@gmail.com</t>
  </si>
  <si>
    <t>grantjthorburn@gmail.com</t>
  </si>
  <si>
    <t>Jackbot</t>
  </si>
  <si>
    <t>Adrienne</t>
  </si>
  <si>
    <t>Mathon</t>
  </si>
  <si>
    <t xml:space="preserve">Steve </t>
  </si>
  <si>
    <t>Day</t>
  </si>
  <si>
    <t xml:space="preserve">Jackson </t>
  </si>
  <si>
    <t>King</t>
  </si>
  <si>
    <t>7*</t>
  </si>
  <si>
    <t>Embryon</t>
  </si>
  <si>
    <t>2017 Alberta Provincial Rankings - Top 25</t>
  </si>
  <si>
    <t>QUALIFIED</t>
  </si>
  <si>
    <t>Yes</t>
  </si>
  <si>
    <t>DHPL LCS: Event 13 - Playoff</t>
  </si>
  <si>
    <t>Sopranos</t>
  </si>
  <si>
    <t>Mike Weischorster</t>
  </si>
  <si>
    <t xml:space="preserve">Thomas </t>
  </si>
  <si>
    <t>Badree</t>
  </si>
  <si>
    <t>tbadree@gmail.com</t>
  </si>
  <si>
    <t>Terry Deis</t>
  </si>
  <si>
    <t>Jeremy Nelson</t>
  </si>
  <si>
    <t>Thomas Badree</t>
  </si>
  <si>
    <t>Event #13: DHPL League Championship Series Check In</t>
  </si>
  <si>
    <t>2016 Die Hard Pinball League - Event #13</t>
  </si>
  <si>
    <t>Tie Breaker: Embryon</t>
  </si>
  <si>
    <t>Josh Parson</t>
  </si>
  <si>
    <t>Jackson King</t>
  </si>
  <si>
    <t>Troy Mitchell</t>
  </si>
  <si>
    <t>Dave Formenti</t>
  </si>
  <si>
    <t>NS</t>
  </si>
  <si>
    <t>Adrienne Mathon</t>
  </si>
  <si>
    <t>Jonathan</t>
  </si>
  <si>
    <t>Paul S</t>
  </si>
  <si>
    <t>Tyler</t>
  </si>
  <si>
    <t>Chris V</t>
  </si>
  <si>
    <t>Game of Thrones</t>
  </si>
  <si>
    <t>Playoff</t>
  </si>
  <si>
    <t>4*</t>
  </si>
  <si>
    <t>Tiebreaker: Embryon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</si>
</sst>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FFFF"/>
      <name val="Helvetica"/>
      <family val="2"/>
    </font>
    <font>
      <sz val="9"/>
      <color rgb="FF333333"/>
      <name val="Helvetica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8B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7" applyNumberFormat="0" applyAlignment="0" applyProtection="0"/>
    <xf numFmtId="0" fontId="17" fillId="11" borderId="8" applyNumberFormat="0" applyAlignment="0" applyProtection="0"/>
    <xf numFmtId="0" fontId="18" fillId="11" borderId="7" applyNumberFormat="0" applyAlignment="0" applyProtection="0"/>
    <xf numFmtId="0" fontId="19" fillId="0" borderId="9" applyNumberFormat="0" applyFill="0" applyAlignment="0" applyProtection="0"/>
    <xf numFmtId="0" fontId="20" fillId="12" borderId="10" applyNumberFormat="0" applyAlignment="0" applyProtection="0"/>
    <xf numFmtId="0" fontId="21" fillId="0" borderId="0" applyNumberFormat="0" applyFill="0" applyBorder="0" applyAlignment="0" applyProtection="0"/>
    <xf numFmtId="0" fontId="8" fillId="13" borderId="1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5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8" fillId="6" borderId="1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7" fillId="0" borderId="0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38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8" fillId="0" borderId="1" xfId="0" applyFont="1" applyBorder="1"/>
    <xf numFmtId="0" fontId="29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1" fillId="0" borderId="1" xfId="43" applyFill="1" applyBorder="1" applyAlignment="1">
      <alignment horizontal="left"/>
    </xf>
    <xf numFmtId="0" fontId="31" fillId="0" borderId="1" xfId="43" applyBorder="1" applyAlignment="1">
      <alignment horizontal="left"/>
    </xf>
    <xf numFmtId="0" fontId="31" fillId="0" borderId="1" xfId="43" applyBorder="1"/>
    <xf numFmtId="0" fontId="0" fillId="0" borderId="3" xfId="0" applyFill="1" applyBorder="1" applyAlignment="1">
      <alignment horizontal="center"/>
    </xf>
    <xf numFmtId="0" fontId="31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0" borderId="1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1" fillId="42" borderId="1" xfId="43" applyFill="1" applyBorder="1" applyAlignment="1">
      <alignment vertical="center" wrapText="1"/>
    </xf>
    <xf numFmtId="0" fontId="34" fillId="41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 vertical="center" wrapText="1"/>
    </xf>
    <xf numFmtId="0" fontId="35" fillId="42" borderId="1" xfId="0" applyFont="1" applyFill="1" applyBorder="1" applyAlignment="1">
      <alignment vertical="center" wrapText="1"/>
    </xf>
    <xf numFmtId="0" fontId="35" fillId="42" borderId="1" xfId="0" applyFont="1" applyFill="1" applyBorder="1" applyAlignment="1">
      <alignment horizontal="center" vertical="center" wrapText="1"/>
    </xf>
    <xf numFmtId="0" fontId="34" fillId="41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shmole@gmail.com" TargetMode="External"/><Relationship Id="rId26" Type="http://schemas.openxmlformats.org/officeDocument/2006/relationships/hyperlink" Target="mailto:bstarkey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aeonblack6@gmail.com" TargetMode="External"/><Relationship Id="rId34" Type="http://schemas.openxmlformats.org/officeDocument/2006/relationships/hyperlink" Target="mailto:eliek@shaw.ca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michael.mccullough@gov.ab.ca" TargetMode="External"/><Relationship Id="rId25" Type="http://schemas.openxmlformats.org/officeDocument/2006/relationships/hyperlink" Target="mailto:ravivian@shaw.ca" TargetMode="External"/><Relationship Id="rId33" Type="http://schemas.openxmlformats.org/officeDocument/2006/relationships/hyperlink" Target="mailto:jenn_a_james@hot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gmrj7726@hotmail.com" TargetMode="External"/><Relationship Id="rId29" Type="http://schemas.openxmlformats.org/officeDocument/2006/relationships/hyperlink" Target="mailto:hartman68@hot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david.beaton@me.com" TargetMode="External"/><Relationship Id="rId32" Type="http://schemas.openxmlformats.org/officeDocument/2006/relationships/hyperlink" Target="mailto:kerip@me.com" TargetMode="External"/><Relationship Id="rId37" Type="http://schemas.openxmlformats.org/officeDocument/2006/relationships/hyperlink" Target="mailto:tbadree@gmail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erin701@me.com" TargetMode="External"/><Relationship Id="rId28" Type="http://schemas.openxmlformats.org/officeDocument/2006/relationships/hyperlink" Target="mailto:sjenkins@gmail.com" TargetMode="External"/><Relationship Id="rId36" Type="http://schemas.openxmlformats.org/officeDocument/2006/relationships/hyperlink" Target="mailto:grantjthorburn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nethusinc@gmail.com" TargetMode="External"/><Relationship Id="rId31" Type="http://schemas.openxmlformats.org/officeDocument/2006/relationships/hyperlink" Target="mailto:terdeis@gmail.com" TargetMode="External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dustinyukes@hotmail.com" TargetMode="External"/><Relationship Id="rId27" Type="http://schemas.openxmlformats.org/officeDocument/2006/relationships/hyperlink" Target="mailto:jewpoker@gmail.com" TargetMode="External"/><Relationship Id="rId30" Type="http://schemas.openxmlformats.org/officeDocument/2006/relationships/hyperlink" Target="mailto:jeremygnelson@gmail.com" TargetMode="External"/><Relationship Id="rId35" Type="http://schemas.openxmlformats.org/officeDocument/2006/relationships/hyperlink" Target="mailto:wieschorster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fpapinball.com/player.php?t=p&amp;p=43683" TargetMode="External"/><Relationship Id="rId13" Type="http://schemas.openxmlformats.org/officeDocument/2006/relationships/hyperlink" Target="https://www.ifpapinball.com/player.php?t=p&amp;p=31757" TargetMode="External"/><Relationship Id="rId18" Type="http://schemas.openxmlformats.org/officeDocument/2006/relationships/hyperlink" Target="https://www.ifpapinball.com/player.php?t=p&amp;p=43686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s://www.ifpapinball.com/player.php?t=p&amp;p=33630" TargetMode="External"/><Relationship Id="rId21" Type="http://schemas.openxmlformats.org/officeDocument/2006/relationships/hyperlink" Target="https://www.ifpapinball.com/player.php?t=p&amp;p=34895" TargetMode="External"/><Relationship Id="rId7" Type="http://schemas.openxmlformats.org/officeDocument/2006/relationships/hyperlink" Target="https://www.ifpapinball.com/player.php?t=p&amp;p=33634" TargetMode="External"/><Relationship Id="rId12" Type="http://schemas.openxmlformats.org/officeDocument/2006/relationships/hyperlink" Target="https://www.ifpapinball.com/player.php?t=p&amp;p=43859" TargetMode="External"/><Relationship Id="rId17" Type="http://schemas.openxmlformats.org/officeDocument/2006/relationships/hyperlink" Target="https://www.ifpapinball.com/player.php?t=p&amp;p=34897" TargetMode="External"/><Relationship Id="rId25" Type="http://schemas.openxmlformats.org/officeDocument/2006/relationships/hyperlink" Target="https://www.ifpapinball.com/player.php?t=p&amp;p=31767" TargetMode="External"/><Relationship Id="rId2" Type="http://schemas.openxmlformats.org/officeDocument/2006/relationships/hyperlink" Target="https://www.ifpapinball.com/player.php?t=p&amp;p=31759" TargetMode="External"/><Relationship Id="rId16" Type="http://schemas.openxmlformats.org/officeDocument/2006/relationships/hyperlink" Target="https://www.ifpapinball.com/player.php?t=p&amp;p=31765" TargetMode="External"/><Relationship Id="rId20" Type="http://schemas.openxmlformats.org/officeDocument/2006/relationships/hyperlink" Target="https://www.ifpapinball.com/player.php?t=p&amp;p=40262" TargetMode="External"/><Relationship Id="rId1" Type="http://schemas.openxmlformats.org/officeDocument/2006/relationships/hyperlink" Target="https://www.ifpapinball.com/player.php?t=p&amp;p=19034" TargetMode="External"/><Relationship Id="rId6" Type="http://schemas.openxmlformats.org/officeDocument/2006/relationships/hyperlink" Target="https://www.ifpapinball.com/player.php?t=p&amp;p=31755" TargetMode="External"/><Relationship Id="rId11" Type="http://schemas.openxmlformats.org/officeDocument/2006/relationships/hyperlink" Target="https://www.ifpapinball.com/player.php?t=p&amp;p=33631" TargetMode="External"/><Relationship Id="rId24" Type="http://schemas.openxmlformats.org/officeDocument/2006/relationships/hyperlink" Target="https://www.ifpapinball.com/player.php?t=p&amp;p=41055" TargetMode="External"/><Relationship Id="rId5" Type="http://schemas.openxmlformats.org/officeDocument/2006/relationships/hyperlink" Target="https://www.ifpapinball.com/player.php?t=p&amp;p=41053" TargetMode="External"/><Relationship Id="rId15" Type="http://schemas.openxmlformats.org/officeDocument/2006/relationships/hyperlink" Target="https://www.ifpapinball.com/player.php?t=p&amp;p=31761" TargetMode="External"/><Relationship Id="rId23" Type="http://schemas.openxmlformats.org/officeDocument/2006/relationships/hyperlink" Target="https://www.ifpapinball.com/player.php?t=p&amp;p=40260" TargetMode="External"/><Relationship Id="rId10" Type="http://schemas.openxmlformats.org/officeDocument/2006/relationships/hyperlink" Target="https://www.ifpapinball.com/player.php?t=p&amp;p=31783" TargetMode="External"/><Relationship Id="rId19" Type="http://schemas.openxmlformats.org/officeDocument/2006/relationships/hyperlink" Target="https://www.ifpapinball.com/player.php?t=p&amp;p=33636" TargetMode="External"/><Relationship Id="rId4" Type="http://schemas.openxmlformats.org/officeDocument/2006/relationships/hyperlink" Target="https://www.ifpapinball.com/player.php?t=p&amp;p=42327" TargetMode="External"/><Relationship Id="rId9" Type="http://schemas.openxmlformats.org/officeDocument/2006/relationships/hyperlink" Target="https://www.ifpapinball.com/player.php?t=p&amp;p=27825" TargetMode="External"/><Relationship Id="rId14" Type="http://schemas.openxmlformats.org/officeDocument/2006/relationships/hyperlink" Target="https://www.ifpapinball.com/player.php?t=p&amp;p=31789" TargetMode="External"/><Relationship Id="rId22" Type="http://schemas.openxmlformats.org/officeDocument/2006/relationships/hyperlink" Target="https://www.ifpapinball.com/player.php?t=p&amp;p=3363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13" workbookViewId="0">
      <selection activeCell="D35" sqref="D35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7.85546875" style="42" bestFit="1" customWidth="1"/>
  </cols>
  <sheetData>
    <row r="1" spans="1:6" x14ac:dyDescent="0.25">
      <c r="A1" s="3" t="s">
        <v>264</v>
      </c>
      <c r="B1" s="3"/>
    </row>
    <row r="3" spans="1:6" ht="15.75" x14ac:dyDescent="0.25">
      <c r="A3" s="14" t="s">
        <v>87</v>
      </c>
      <c r="B3" s="14" t="s">
        <v>144</v>
      </c>
      <c r="C3" s="14" t="s">
        <v>46</v>
      </c>
      <c r="D3" s="14" t="s">
        <v>29</v>
      </c>
      <c r="E3" s="19" t="s">
        <v>35</v>
      </c>
      <c r="F3" s="19" t="s">
        <v>172</v>
      </c>
    </row>
    <row r="4" spans="1:6" x14ac:dyDescent="0.25">
      <c r="A4" s="15" t="s">
        <v>89</v>
      </c>
      <c r="B4" s="15" t="s">
        <v>88</v>
      </c>
      <c r="C4" s="53" t="s">
        <v>84</v>
      </c>
      <c r="D4" s="15" t="s">
        <v>271</v>
      </c>
      <c r="E4" s="1"/>
      <c r="F4" s="15"/>
    </row>
    <row r="5" spans="1:6" x14ac:dyDescent="0.25">
      <c r="A5" s="15" t="s">
        <v>90</v>
      </c>
      <c r="B5" s="15" t="s">
        <v>91</v>
      </c>
      <c r="C5" s="52" t="s">
        <v>60</v>
      </c>
      <c r="D5" s="15" t="s">
        <v>196</v>
      </c>
      <c r="E5" s="15"/>
      <c r="F5" s="15"/>
    </row>
    <row r="6" spans="1:6" x14ac:dyDescent="0.25">
      <c r="A6" s="15" t="s">
        <v>92</v>
      </c>
      <c r="B6" s="15" t="s">
        <v>93</v>
      </c>
      <c r="C6" s="52" t="s">
        <v>61</v>
      </c>
      <c r="D6" s="15" t="s">
        <v>196</v>
      </c>
      <c r="E6" s="15"/>
      <c r="F6" s="15"/>
    </row>
    <row r="7" spans="1:6" x14ac:dyDescent="0.25">
      <c r="A7" s="21" t="s">
        <v>94</v>
      </c>
      <c r="B7" s="21" t="s">
        <v>95</v>
      </c>
      <c r="C7" s="53" t="s">
        <v>70</v>
      </c>
      <c r="D7" s="15"/>
      <c r="E7" s="15" t="s">
        <v>196</v>
      </c>
      <c r="F7" s="15" t="s">
        <v>267</v>
      </c>
    </row>
    <row r="8" spans="1:6" x14ac:dyDescent="0.25">
      <c r="A8" s="15" t="s">
        <v>176</v>
      </c>
      <c r="B8" s="15" t="s">
        <v>173</v>
      </c>
      <c r="C8" s="52" t="s">
        <v>174</v>
      </c>
      <c r="D8" s="15"/>
      <c r="E8" s="15" t="s">
        <v>196</v>
      </c>
      <c r="F8" s="15" t="s">
        <v>268</v>
      </c>
    </row>
    <row r="9" spans="1:6" x14ac:dyDescent="0.25">
      <c r="A9" s="15" t="s">
        <v>96</v>
      </c>
      <c r="B9" s="15" t="s">
        <v>97</v>
      </c>
      <c r="C9" s="54" t="s">
        <v>80</v>
      </c>
      <c r="D9" s="15" t="s">
        <v>196</v>
      </c>
      <c r="E9" s="15"/>
      <c r="F9" s="15"/>
    </row>
    <row r="10" spans="1:6" x14ac:dyDescent="0.25">
      <c r="A10" s="21" t="s">
        <v>184</v>
      </c>
      <c r="B10" s="21" t="s">
        <v>185</v>
      </c>
      <c r="C10" s="52" t="s">
        <v>192</v>
      </c>
      <c r="D10" s="15"/>
      <c r="E10" s="15" t="s">
        <v>196</v>
      </c>
      <c r="F10" s="15" t="s">
        <v>269</v>
      </c>
    </row>
    <row r="11" spans="1:6" x14ac:dyDescent="0.25">
      <c r="A11" s="15" t="s">
        <v>98</v>
      </c>
      <c r="B11" s="15" t="s">
        <v>99</v>
      </c>
      <c r="C11" s="52" t="s">
        <v>47</v>
      </c>
      <c r="D11" s="15" t="s">
        <v>271</v>
      </c>
      <c r="E11" s="15"/>
      <c r="F11" s="15"/>
    </row>
    <row r="12" spans="1:6" x14ac:dyDescent="0.25">
      <c r="A12" s="15" t="s">
        <v>100</v>
      </c>
      <c r="B12" s="15" t="s">
        <v>101</v>
      </c>
      <c r="C12" s="53" t="s">
        <v>73</v>
      </c>
      <c r="D12" s="15"/>
      <c r="E12" s="15" t="s">
        <v>196</v>
      </c>
      <c r="F12" s="15" t="s">
        <v>263</v>
      </c>
    </row>
    <row r="13" spans="1:6" x14ac:dyDescent="0.25">
      <c r="A13" s="15" t="s">
        <v>102</v>
      </c>
      <c r="B13" s="15" t="s">
        <v>103</v>
      </c>
      <c r="C13" s="53" t="s">
        <v>78</v>
      </c>
      <c r="D13" s="15" t="s">
        <v>196</v>
      </c>
      <c r="E13" s="15"/>
      <c r="F13" s="15"/>
    </row>
    <row r="14" spans="1:6" x14ac:dyDescent="0.25">
      <c r="A14" s="21" t="s">
        <v>104</v>
      </c>
      <c r="B14" s="21" t="s">
        <v>105</v>
      </c>
      <c r="C14" s="52" t="s">
        <v>66</v>
      </c>
      <c r="D14" s="15" t="s">
        <v>196</v>
      </c>
      <c r="E14" s="15"/>
      <c r="F14" s="15"/>
    </row>
    <row r="15" spans="1:6" x14ac:dyDescent="0.25">
      <c r="A15" s="15" t="s">
        <v>106</v>
      </c>
      <c r="B15" s="15" t="s">
        <v>107</v>
      </c>
      <c r="C15" s="52" t="s">
        <v>58</v>
      </c>
      <c r="D15" s="15"/>
      <c r="E15" s="15" t="s">
        <v>196</v>
      </c>
      <c r="F15" s="15" t="s">
        <v>261</v>
      </c>
    </row>
    <row r="16" spans="1:6" x14ac:dyDescent="0.25">
      <c r="A16" s="15" t="s">
        <v>108</v>
      </c>
      <c r="B16" s="15" t="s">
        <v>109</v>
      </c>
      <c r="C16" s="52" t="s">
        <v>50</v>
      </c>
      <c r="D16" s="15"/>
      <c r="E16" s="15" t="s">
        <v>196</v>
      </c>
      <c r="F16" s="15" t="s">
        <v>257</v>
      </c>
    </row>
    <row r="17" spans="1:6" x14ac:dyDescent="0.25">
      <c r="A17" s="15" t="s">
        <v>110</v>
      </c>
      <c r="B17" s="15" t="s">
        <v>111</v>
      </c>
      <c r="C17" s="53" t="s">
        <v>72</v>
      </c>
      <c r="D17" s="15" t="s">
        <v>196</v>
      </c>
      <c r="E17" s="15"/>
      <c r="F17" s="15"/>
    </row>
    <row r="18" spans="1:6" x14ac:dyDescent="0.25">
      <c r="A18" s="15" t="s">
        <v>149</v>
      </c>
      <c r="B18" s="15" t="s">
        <v>150</v>
      </c>
      <c r="C18" s="52" t="s">
        <v>151</v>
      </c>
      <c r="D18" s="15" t="s">
        <v>196</v>
      </c>
      <c r="E18" s="15"/>
      <c r="F18" s="15"/>
    </row>
    <row r="19" spans="1:6" x14ac:dyDescent="0.25">
      <c r="A19" s="15" t="s">
        <v>112</v>
      </c>
      <c r="B19" s="15" t="s">
        <v>113</v>
      </c>
      <c r="C19" s="52" t="s">
        <v>53</v>
      </c>
      <c r="D19" s="15"/>
      <c r="E19" s="15" t="s">
        <v>196</v>
      </c>
      <c r="F19" s="15" t="s">
        <v>270</v>
      </c>
    </row>
    <row r="20" spans="1:6" x14ac:dyDescent="0.25">
      <c r="A20" s="16" t="s">
        <v>114</v>
      </c>
      <c r="B20" s="16" t="s">
        <v>115</v>
      </c>
      <c r="C20" s="56" t="s">
        <v>48</v>
      </c>
      <c r="D20" s="15" t="s">
        <v>196</v>
      </c>
      <c r="E20" s="55"/>
      <c r="F20" s="15"/>
    </row>
    <row r="21" spans="1:6" x14ac:dyDescent="0.25">
      <c r="A21" s="15" t="s">
        <v>116</v>
      </c>
      <c r="B21" s="15" t="s">
        <v>117</v>
      </c>
      <c r="C21" s="52" t="s">
        <v>57</v>
      </c>
      <c r="D21" s="15" t="s">
        <v>271</v>
      </c>
      <c r="E21" s="15"/>
      <c r="F21" s="15"/>
    </row>
    <row r="22" spans="1:6" x14ac:dyDescent="0.25">
      <c r="A22" s="15" t="s">
        <v>118</v>
      </c>
      <c r="B22" s="15" t="s">
        <v>119</v>
      </c>
      <c r="C22" s="52" t="s">
        <v>59</v>
      </c>
      <c r="D22" s="15" t="s">
        <v>196</v>
      </c>
      <c r="E22" s="15"/>
      <c r="F22" s="15"/>
    </row>
    <row r="23" spans="1:6" x14ac:dyDescent="0.25">
      <c r="A23" s="21" t="s">
        <v>120</v>
      </c>
      <c r="B23" s="21" t="s">
        <v>121</v>
      </c>
      <c r="C23" s="52" t="s">
        <v>63</v>
      </c>
      <c r="D23" s="15" t="s">
        <v>196</v>
      </c>
      <c r="E23" s="15"/>
      <c r="F23" s="15"/>
    </row>
    <row r="24" spans="1:6" x14ac:dyDescent="0.25">
      <c r="A24" s="15" t="s">
        <v>122</v>
      </c>
      <c r="B24" s="15" t="s">
        <v>123</v>
      </c>
      <c r="C24" s="52" t="s">
        <v>68</v>
      </c>
      <c r="D24" s="15" t="s">
        <v>196</v>
      </c>
      <c r="E24" s="15"/>
      <c r="F24" s="15"/>
    </row>
    <row r="25" spans="1:6" x14ac:dyDescent="0.25">
      <c r="A25" s="21" t="s">
        <v>124</v>
      </c>
      <c r="B25" s="21" t="s">
        <v>125</v>
      </c>
      <c r="C25" s="52" t="s">
        <v>147</v>
      </c>
      <c r="D25" s="15" t="s">
        <v>196</v>
      </c>
      <c r="E25" s="15"/>
      <c r="F25" s="15"/>
    </row>
    <row r="26" spans="1:6" x14ac:dyDescent="0.25">
      <c r="A26" s="15" t="s">
        <v>126</v>
      </c>
      <c r="B26" s="15" t="s">
        <v>127</v>
      </c>
      <c r="C26" s="52" t="s">
        <v>51</v>
      </c>
      <c r="D26" s="15" t="s">
        <v>196</v>
      </c>
      <c r="E26" s="15"/>
      <c r="F26" s="15"/>
    </row>
    <row r="27" spans="1:6" x14ac:dyDescent="0.25">
      <c r="A27" s="15" t="s">
        <v>128</v>
      </c>
      <c r="B27" s="15" t="s">
        <v>129</v>
      </c>
      <c r="C27" s="52" t="s">
        <v>56</v>
      </c>
      <c r="D27" s="15" t="s">
        <v>196</v>
      </c>
      <c r="E27" s="15"/>
      <c r="F27" s="15"/>
    </row>
    <row r="28" spans="1:6" x14ac:dyDescent="0.25">
      <c r="A28" s="15" t="s">
        <v>130</v>
      </c>
      <c r="B28" s="15" t="s">
        <v>131</v>
      </c>
      <c r="C28" s="53" t="s">
        <v>82</v>
      </c>
      <c r="D28" s="15" t="s">
        <v>196</v>
      </c>
      <c r="E28" s="1"/>
      <c r="F28" s="15"/>
    </row>
    <row r="29" spans="1:6" x14ac:dyDescent="0.25">
      <c r="A29" s="15" t="s">
        <v>132</v>
      </c>
      <c r="B29" s="15" t="s">
        <v>133</v>
      </c>
      <c r="C29" s="52" t="s">
        <v>49</v>
      </c>
      <c r="D29" s="15" t="s">
        <v>196</v>
      </c>
      <c r="E29" s="15"/>
      <c r="F29" s="15"/>
    </row>
    <row r="30" spans="1:6" x14ac:dyDescent="0.25">
      <c r="A30" s="15" t="s">
        <v>136</v>
      </c>
      <c r="B30" s="15" t="s">
        <v>137</v>
      </c>
      <c r="C30" s="52" t="s">
        <v>52</v>
      </c>
      <c r="D30" s="15"/>
      <c r="E30" s="15" t="s">
        <v>196</v>
      </c>
      <c r="F30" s="15" t="s">
        <v>262</v>
      </c>
    </row>
    <row r="31" spans="1:6" x14ac:dyDescent="0.25">
      <c r="A31" s="15" t="s">
        <v>134</v>
      </c>
      <c r="B31" s="15" t="s">
        <v>135</v>
      </c>
      <c r="C31" s="54" t="s">
        <v>74</v>
      </c>
      <c r="D31" s="15" t="s">
        <v>196</v>
      </c>
      <c r="E31" s="15"/>
      <c r="F31" s="15"/>
    </row>
    <row r="32" spans="1:6" x14ac:dyDescent="0.25">
      <c r="A32" s="15" t="s">
        <v>152</v>
      </c>
      <c r="B32" s="15" t="s">
        <v>153</v>
      </c>
      <c r="C32" s="54" t="s">
        <v>171</v>
      </c>
      <c r="D32" s="15" t="s">
        <v>196</v>
      </c>
      <c r="E32" s="1"/>
      <c r="F32" s="15"/>
    </row>
    <row r="33" spans="1:6" x14ac:dyDescent="0.25">
      <c r="A33" s="15" t="s">
        <v>138</v>
      </c>
      <c r="B33" s="15" t="s">
        <v>139</v>
      </c>
      <c r="C33" s="53" t="s">
        <v>76</v>
      </c>
      <c r="D33" s="15" t="s">
        <v>196</v>
      </c>
      <c r="E33" s="15"/>
      <c r="F33" s="66"/>
    </row>
    <row r="34" spans="1:6" x14ac:dyDescent="0.25">
      <c r="A34" s="15" t="s">
        <v>140</v>
      </c>
      <c r="B34" s="15" t="s">
        <v>141</v>
      </c>
      <c r="C34" s="52" t="s">
        <v>55</v>
      </c>
      <c r="D34" s="15" t="s">
        <v>196</v>
      </c>
      <c r="E34" s="15"/>
      <c r="F34" s="15"/>
    </row>
    <row r="35" spans="1:6" x14ac:dyDescent="0.25">
      <c r="A35" s="15" t="s">
        <v>142</v>
      </c>
      <c r="B35" s="15" t="s">
        <v>143</v>
      </c>
      <c r="C35" s="52" t="s">
        <v>54</v>
      </c>
      <c r="D35" s="15"/>
      <c r="E35" s="15" t="s">
        <v>196</v>
      </c>
      <c r="F35" s="15" t="s">
        <v>272</v>
      </c>
    </row>
    <row r="37" spans="1:6" x14ac:dyDescent="0.25">
      <c r="A37" s="67" t="s">
        <v>181</v>
      </c>
    </row>
    <row r="38" spans="1:6" x14ac:dyDescent="0.25">
      <c r="A38" s="21" t="s">
        <v>182</v>
      </c>
      <c r="B38" s="21" t="s">
        <v>183</v>
      </c>
      <c r="C38" s="54" t="s">
        <v>188</v>
      </c>
      <c r="D38" s="1"/>
      <c r="E38" s="1"/>
      <c r="F38" s="15"/>
    </row>
    <row r="39" spans="1:6" x14ac:dyDescent="0.25">
      <c r="A39" s="21" t="s">
        <v>186</v>
      </c>
      <c r="B39" s="21" t="s">
        <v>187</v>
      </c>
      <c r="C39" s="54" t="s">
        <v>189</v>
      </c>
      <c r="D39" s="1"/>
      <c r="E39" s="1"/>
      <c r="F39" s="15"/>
    </row>
    <row r="40" spans="1:6" x14ac:dyDescent="0.25">
      <c r="A40" s="21" t="s">
        <v>190</v>
      </c>
      <c r="B40" s="21" t="s">
        <v>115</v>
      </c>
      <c r="C40" s="54" t="s">
        <v>191</v>
      </c>
      <c r="D40" s="1"/>
      <c r="E40" s="1"/>
      <c r="F40" s="15"/>
    </row>
    <row r="41" spans="1:6" x14ac:dyDescent="0.25">
      <c r="A41" s="21" t="s">
        <v>193</v>
      </c>
      <c r="B41" s="21" t="s">
        <v>194</v>
      </c>
      <c r="C41" s="54" t="s">
        <v>195</v>
      </c>
      <c r="D41" s="1"/>
      <c r="E41" s="1"/>
      <c r="F41" s="15"/>
    </row>
    <row r="42" spans="1:6" x14ac:dyDescent="0.25">
      <c r="A42" s="21" t="s">
        <v>232</v>
      </c>
      <c r="B42" s="21" t="s">
        <v>233</v>
      </c>
      <c r="C42" s="1"/>
      <c r="D42" s="1"/>
      <c r="E42" s="1"/>
      <c r="F42" s="15"/>
    </row>
    <row r="43" spans="1:6" x14ac:dyDescent="0.25">
      <c r="A43" s="15" t="s">
        <v>122</v>
      </c>
      <c r="B43" s="21" t="s">
        <v>234</v>
      </c>
      <c r="C43" s="54" t="s">
        <v>241</v>
      </c>
      <c r="D43" s="1"/>
      <c r="E43" s="1"/>
      <c r="F43" s="15"/>
    </row>
    <row r="44" spans="1:6" x14ac:dyDescent="0.25">
      <c r="A44" s="21" t="s">
        <v>235</v>
      </c>
      <c r="B44" s="21" t="s">
        <v>236</v>
      </c>
      <c r="C44" s="54" t="s">
        <v>242</v>
      </c>
      <c r="D44" s="1"/>
      <c r="E44" s="1"/>
      <c r="F44" s="15"/>
    </row>
    <row r="45" spans="1:6" x14ac:dyDescent="0.25">
      <c r="A45" s="21" t="s">
        <v>237</v>
      </c>
      <c r="B45" s="21" t="s">
        <v>238</v>
      </c>
      <c r="C45" s="1"/>
      <c r="D45" s="1"/>
      <c r="E45" s="1"/>
      <c r="F45" s="15"/>
    </row>
    <row r="46" spans="1:6" x14ac:dyDescent="0.25">
      <c r="A46" s="21" t="s">
        <v>244</v>
      </c>
      <c r="B46" s="21" t="s">
        <v>245</v>
      </c>
      <c r="C46" s="1"/>
      <c r="D46" s="1"/>
      <c r="E46" s="1"/>
      <c r="F46" s="15"/>
    </row>
    <row r="47" spans="1:6" x14ac:dyDescent="0.25">
      <c r="A47" s="21" t="s">
        <v>246</v>
      </c>
      <c r="B47" s="21" t="s">
        <v>247</v>
      </c>
      <c r="C47" s="1"/>
      <c r="D47" s="1"/>
      <c r="E47" s="1"/>
      <c r="F47" s="15"/>
    </row>
    <row r="48" spans="1:6" x14ac:dyDescent="0.25">
      <c r="A48" s="21" t="s">
        <v>248</v>
      </c>
      <c r="B48" s="21" t="s">
        <v>249</v>
      </c>
      <c r="C48" s="1"/>
      <c r="D48" s="1"/>
      <c r="E48" s="1"/>
      <c r="F48" s="15"/>
    </row>
    <row r="49" spans="1:6" x14ac:dyDescent="0.25">
      <c r="A49" s="15" t="s">
        <v>258</v>
      </c>
      <c r="B49" s="15" t="s">
        <v>259</v>
      </c>
      <c r="C49" s="54" t="s">
        <v>260</v>
      </c>
      <c r="D49" s="1"/>
      <c r="E49" s="1"/>
      <c r="F49" s="15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23" r:id="rId17"/>
    <hyperlink ref="C7" r:id="rId18"/>
    <hyperlink ref="C17" r:id="rId19"/>
    <hyperlink ref="C31" r:id="rId20"/>
    <hyperlink ref="C33" r:id="rId21"/>
    <hyperlink ref="C13" r:id="rId22"/>
    <hyperlink ref="C14" r:id="rId23"/>
    <hyperlink ref="C9" r:id="rId24"/>
    <hyperlink ref="C28" r:id="rId25"/>
    <hyperlink ref="C4" r:id="rId26"/>
    <hyperlink ref="C18" r:id="rId27"/>
    <hyperlink ref="C32" r:id="rId28"/>
    <hyperlink ref="C8" r:id="rId29"/>
    <hyperlink ref="C38" r:id="rId30"/>
    <hyperlink ref="C39" r:id="rId31"/>
    <hyperlink ref="C40" r:id="rId32"/>
    <hyperlink ref="C41" r:id="rId33"/>
    <hyperlink ref="C10" r:id="rId34"/>
    <hyperlink ref="C43" r:id="rId35"/>
    <hyperlink ref="C44" r:id="rId36"/>
    <hyperlink ref="C49" r:id="rId37"/>
  </hyperlinks>
  <pageMargins left="0.2" right="0.2" top="0.75" bottom="0.75" header="0.3" footer="0.3"/>
  <pageSetup scale="96" orientation="portrait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3</v>
      </c>
      <c r="D3" s="34"/>
      <c r="E3" s="2"/>
      <c r="F3" s="2"/>
      <c r="G3" s="24" t="s">
        <v>43</v>
      </c>
      <c r="H3" s="44"/>
      <c r="I3" s="48" t="str">
        <f>Groups!C4</f>
        <v>GOT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Groups!C5</f>
        <v>Ryan James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Groups!C6</f>
        <v>Ryan Jabs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Groups!C7</f>
        <v>Elie Kushner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Groups!C8</f>
        <v>Michael McCullough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Ryan James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Ryan Jabs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Elie Kushner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Michael McCullough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4</v>
      </c>
      <c r="D3" s="34"/>
      <c r="E3" s="2"/>
      <c r="F3" s="2"/>
      <c r="G3" s="24" t="s">
        <v>43</v>
      </c>
      <c r="H3" s="44"/>
      <c r="I3" s="48" t="str">
        <f>Groups!D4</f>
        <v>Metallica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Groups!D5</f>
        <v>Paul Labrash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Groups!D6</f>
        <v>Jonathan Puckrin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Groups!D7</f>
        <v>Winston Tuttle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Groups!D8</f>
        <v>Dale Kemp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Paul Labrash</v>
      </c>
      <c r="B16" s="6">
        <v>1</v>
      </c>
      <c r="C16" s="46"/>
      <c r="D16" s="28"/>
      <c r="E16" s="28"/>
      <c r="F16" s="28"/>
      <c r="G16" s="46"/>
      <c r="H16" s="29"/>
      <c r="I16" s="46"/>
      <c r="J16" s="27"/>
    </row>
    <row r="17" spans="1:10" ht="30" customHeight="1" x14ac:dyDescent="0.35">
      <c r="A17" s="11" t="str">
        <f>A9</f>
        <v>Jonathan Puckrin</v>
      </c>
      <c r="B17" s="6">
        <v>2</v>
      </c>
      <c r="C17" s="46"/>
      <c r="D17" s="28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Winston Tuttle</v>
      </c>
      <c r="B18" s="6">
        <v>3</v>
      </c>
      <c r="C18" s="46"/>
      <c r="D18" s="28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Dale Kemp</v>
      </c>
      <c r="B19" s="6">
        <v>4</v>
      </c>
      <c r="C19" s="46"/>
      <c r="D19" s="28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5</v>
      </c>
      <c r="D3" s="34"/>
      <c r="E3" s="2"/>
      <c r="F3" s="2"/>
      <c r="G3" s="24" t="s">
        <v>43</v>
      </c>
      <c r="H3" s="44"/>
      <c r="I3" s="48" t="str">
        <f>Groups!E4</f>
        <v>ACDC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Groups!E5</f>
        <v>Duane Cheremshynski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Groups!E6</f>
        <v>Gary Kelemen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Groups!E7</f>
        <v>Jason Zazula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Groups!E8</f>
        <v>Robert Vivian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Duane Cheremshynski</v>
      </c>
      <c r="B16" s="6">
        <v>1</v>
      </c>
      <c r="C16" s="46"/>
      <c r="D16" s="1"/>
      <c r="E16" s="28"/>
      <c r="F16" s="28"/>
      <c r="G16" s="46"/>
      <c r="H16" s="49"/>
      <c r="I16" s="46"/>
      <c r="J16" s="27"/>
    </row>
    <row r="17" spans="1:10" ht="30" customHeight="1" x14ac:dyDescent="0.35">
      <c r="A17" s="11" t="str">
        <f>A9</f>
        <v>Gary Kelemen</v>
      </c>
      <c r="B17" s="6">
        <v>2</v>
      </c>
      <c r="C17" s="46"/>
      <c r="D17" s="1"/>
      <c r="E17" s="28"/>
      <c r="F17" s="28"/>
      <c r="G17" s="46"/>
      <c r="H17" s="50"/>
      <c r="I17" s="46"/>
      <c r="J17" s="27"/>
    </row>
    <row r="18" spans="1:10" ht="30" customHeight="1" x14ac:dyDescent="0.35">
      <c r="A18" s="11" t="str">
        <f>A10</f>
        <v>Jason Zazula</v>
      </c>
      <c r="B18" s="6">
        <v>3</v>
      </c>
      <c r="C18" s="46"/>
      <c r="D18" s="1"/>
      <c r="E18" s="28"/>
      <c r="F18" s="28"/>
      <c r="G18" s="46"/>
      <c r="H18" s="50"/>
      <c r="I18" s="46"/>
      <c r="J18" s="27"/>
    </row>
    <row r="19" spans="1:10" ht="30" customHeight="1" x14ac:dyDescent="0.35">
      <c r="A19" s="11" t="str">
        <f>A11</f>
        <v>Robert Vivian</v>
      </c>
      <c r="B19" s="6">
        <v>4</v>
      </c>
      <c r="C19" s="46"/>
      <c r="D19" s="1"/>
      <c r="E19" s="28"/>
      <c r="F19" s="28"/>
      <c r="G19" s="46"/>
      <c r="H19" s="50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265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6</v>
      </c>
      <c r="D3" s="34"/>
      <c r="E3" s="2"/>
      <c r="F3" s="2"/>
      <c r="G3" s="24" t="s">
        <v>43</v>
      </c>
      <c r="H3" s="44"/>
      <c r="I3" s="48" t="str">
        <f>Groups!F4</f>
        <v>Sopranos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Groups!F5</f>
        <v>Ian McJannet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Groups!F6</f>
        <v>Tyler Doty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Groups!F7</f>
        <v>Dustin Yukes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Groups!F8</f>
        <v>Brett Starkey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Ian McJannet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Tyler Doty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Dustin Yukes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Brett Starkey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265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7</v>
      </c>
      <c r="D3" s="34"/>
      <c r="E3" s="2"/>
      <c r="F3" s="2"/>
      <c r="G3" s="24" t="s">
        <v>43</v>
      </c>
      <c r="H3" s="44"/>
      <c r="I3" s="48" t="str">
        <f>Groups!G4</f>
        <v>Jackbot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Groups!G5</f>
        <v>Mike Kulba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Groups!G6</f>
        <v>Jason Woods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Groups!G7</f>
        <v>Erin Pampu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Groups!G8</f>
        <v>David Beaton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Mike Kulba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Jason Woods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Erin Pampu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David Beaton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5703125" customWidth="1"/>
    <col min="4" max="4" width="6.28515625" customWidth="1"/>
    <col min="5" max="5" width="19.5703125" customWidth="1"/>
    <col min="6" max="6" width="6.28515625" customWidth="1"/>
    <col min="7" max="7" width="19.5703125" customWidth="1"/>
    <col min="8" max="8" width="6.28515625" customWidth="1"/>
    <col min="9" max="9" width="19.42578125" customWidth="1"/>
    <col min="10" max="10" width="6.28515625" customWidth="1"/>
  </cols>
  <sheetData>
    <row r="1" spans="1:10" ht="18.75" x14ac:dyDescent="0.3">
      <c r="A1" s="4" t="s">
        <v>265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8</v>
      </c>
      <c r="D3" s="34"/>
      <c r="E3" s="2"/>
      <c r="F3" s="2"/>
      <c r="G3" s="24" t="s">
        <v>43</v>
      </c>
      <c r="H3" s="44"/>
      <c r="I3" s="48" t="str">
        <f>Groups!H4</f>
        <v>Embryon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Groups!H5</f>
        <v>Rod Ferguson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Groups!H6</f>
        <v>Lauren Wheeler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Groups!H7</f>
        <v>Sam Jenkins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Groups!H8</f>
        <v>Darryl Hart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Rod Ferguson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Lauren Wheeler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Sam Jenkins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Darryl Hart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>
      <selection activeCell="T34" sqref="T34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customWidth="1" outlineLevel="1"/>
    <col min="17" max="17" width="5.42578125" bestFit="1" customWidth="1"/>
    <col min="18" max="18" width="7" customWidth="1"/>
    <col min="19" max="19" width="6" customWidth="1"/>
  </cols>
  <sheetData>
    <row r="1" spans="1:20" ht="24.6" customHeight="1" x14ac:dyDescent="0.25">
      <c r="A1" s="7" t="s">
        <v>0</v>
      </c>
      <c r="B1" s="7" t="s">
        <v>1</v>
      </c>
      <c r="C1" s="8" t="s">
        <v>155</v>
      </c>
      <c r="D1" s="8" t="s">
        <v>154</v>
      </c>
      <c r="E1" s="8" t="s">
        <v>156</v>
      </c>
      <c r="F1" s="8" t="s">
        <v>157</v>
      </c>
      <c r="G1" s="8" t="s">
        <v>158</v>
      </c>
      <c r="H1" s="8" t="s">
        <v>159</v>
      </c>
      <c r="I1" s="8" t="s">
        <v>160</v>
      </c>
      <c r="J1" s="8" t="s">
        <v>161</v>
      </c>
      <c r="K1" s="8" t="s">
        <v>162</v>
      </c>
      <c r="L1" s="8" t="s">
        <v>163</v>
      </c>
      <c r="M1" s="8" t="s">
        <v>164</v>
      </c>
      <c r="N1" s="8" t="s">
        <v>165</v>
      </c>
      <c r="O1" s="8" t="s">
        <v>166</v>
      </c>
      <c r="P1" s="8" t="s">
        <v>167</v>
      </c>
      <c r="Q1" s="8" t="s">
        <v>31</v>
      </c>
      <c r="R1" s="8" t="s">
        <v>3</v>
      </c>
      <c r="S1" s="8" t="s">
        <v>2</v>
      </c>
      <c r="T1" s="64" t="s">
        <v>178</v>
      </c>
    </row>
    <row r="2" spans="1:20" x14ac:dyDescent="0.25">
      <c r="A2" s="9">
        <v>1</v>
      </c>
      <c r="B2" s="15" t="s">
        <v>8</v>
      </c>
      <c r="C2" s="9">
        <v>70</v>
      </c>
      <c r="D2" s="9">
        <v>65</v>
      </c>
      <c r="E2" s="9">
        <v>70</v>
      </c>
      <c r="F2" s="9">
        <v>65</v>
      </c>
      <c r="G2" s="68">
        <v>70</v>
      </c>
      <c r="H2" s="9">
        <v>70</v>
      </c>
      <c r="I2" s="9">
        <v>65</v>
      </c>
      <c r="J2" s="9">
        <v>70</v>
      </c>
      <c r="K2" s="9">
        <v>70</v>
      </c>
      <c r="L2" s="9">
        <v>65</v>
      </c>
      <c r="M2" s="51">
        <v>60</v>
      </c>
      <c r="N2" s="9">
        <v>70</v>
      </c>
      <c r="O2" s="51">
        <v>0</v>
      </c>
      <c r="P2" s="9"/>
      <c r="Q2" s="69" t="s">
        <v>250</v>
      </c>
      <c r="R2" s="69">
        <f>SUM(C2:P2)-60</f>
        <v>750</v>
      </c>
      <c r="S2" s="9">
        <v>0</v>
      </c>
      <c r="T2" s="15">
        <v>1</v>
      </c>
    </row>
    <row r="3" spans="1:20" x14ac:dyDescent="0.25">
      <c r="A3" s="9">
        <v>2</v>
      </c>
      <c r="B3" s="15" t="s">
        <v>9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51">
        <v>48</v>
      </c>
      <c r="I3" s="9">
        <v>70</v>
      </c>
      <c r="J3" s="9">
        <v>65</v>
      </c>
      <c r="K3" s="9">
        <v>65</v>
      </c>
      <c r="L3" s="51">
        <v>50</v>
      </c>
      <c r="M3" s="9">
        <v>70</v>
      </c>
      <c r="N3" s="9">
        <v>56</v>
      </c>
      <c r="O3" s="9">
        <v>70</v>
      </c>
      <c r="P3" s="9"/>
      <c r="Q3" s="69" t="s">
        <v>279</v>
      </c>
      <c r="R3" s="69">
        <f>SUM(C3:P3)-98</f>
        <v>684</v>
      </c>
      <c r="S3" s="9">
        <v>1</v>
      </c>
      <c r="T3" s="15">
        <v>1</v>
      </c>
    </row>
    <row r="4" spans="1:20" x14ac:dyDescent="0.25">
      <c r="A4" s="9">
        <v>3</v>
      </c>
      <c r="B4" s="15" t="s">
        <v>21</v>
      </c>
      <c r="C4" s="9">
        <v>48</v>
      </c>
      <c r="D4" s="9">
        <v>58</v>
      </c>
      <c r="E4" s="9">
        <v>42</v>
      </c>
      <c r="F4" s="51">
        <v>36</v>
      </c>
      <c r="G4" s="9">
        <v>58</v>
      </c>
      <c r="H4" s="9">
        <v>65</v>
      </c>
      <c r="I4" s="9">
        <v>60</v>
      </c>
      <c r="J4" s="9">
        <v>54</v>
      </c>
      <c r="K4" s="9">
        <v>50</v>
      </c>
      <c r="L4" s="9">
        <v>70</v>
      </c>
      <c r="M4" s="9">
        <v>44</v>
      </c>
      <c r="N4" s="9">
        <v>60</v>
      </c>
      <c r="O4" s="51">
        <v>40</v>
      </c>
      <c r="P4" s="9"/>
      <c r="Q4" s="69" t="s">
        <v>170</v>
      </c>
      <c r="R4" s="69">
        <f>SUM(C4:P4)-76</f>
        <v>609</v>
      </c>
      <c r="S4" s="9">
        <v>2</v>
      </c>
      <c r="T4" s="15">
        <v>1</v>
      </c>
    </row>
    <row r="5" spans="1:20" x14ac:dyDescent="0.25">
      <c r="A5" s="9">
        <v>4</v>
      </c>
      <c r="B5" s="15" t="s">
        <v>20</v>
      </c>
      <c r="C5" s="9">
        <v>52</v>
      </c>
      <c r="D5" s="9">
        <v>70</v>
      </c>
      <c r="E5" s="9">
        <v>36</v>
      </c>
      <c r="F5" s="9">
        <v>38</v>
      </c>
      <c r="G5" s="51">
        <v>10</v>
      </c>
      <c r="H5" s="51">
        <v>26</v>
      </c>
      <c r="I5" s="9">
        <v>34</v>
      </c>
      <c r="J5" s="9">
        <v>34</v>
      </c>
      <c r="K5" s="9">
        <v>44</v>
      </c>
      <c r="L5" s="9">
        <v>60</v>
      </c>
      <c r="M5" s="9">
        <v>56</v>
      </c>
      <c r="N5" s="9">
        <v>30</v>
      </c>
      <c r="O5" s="9">
        <v>34</v>
      </c>
      <c r="P5" s="9"/>
      <c r="Q5" s="69" t="s">
        <v>170</v>
      </c>
      <c r="R5" s="69">
        <f>SUM(C5:P5)-36</f>
        <v>488</v>
      </c>
      <c r="S5" s="9">
        <v>1</v>
      </c>
      <c r="T5" s="15">
        <v>1</v>
      </c>
    </row>
    <row r="6" spans="1:20" x14ac:dyDescent="0.25">
      <c r="A6" s="9">
        <v>5</v>
      </c>
      <c r="B6" s="15" t="s">
        <v>17</v>
      </c>
      <c r="C6" s="51">
        <v>26</v>
      </c>
      <c r="D6" s="9">
        <v>60</v>
      </c>
      <c r="E6" s="9">
        <v>50</v>
      </c>
      <c r="F6" s="9">
        <v>46</v>
      </c>
      <c r="G6" s="9">
        <v>54</v>
      </c>
      <c r="H6" s="9">
        <v>50</v>
      </c>
      <c r="I6" s="9">
        <v>40</v>
      </c>
      <c r="J6" s="9">
        <v>46</v>
      </c>
      <c r="K6" s="9">
        <v>48</v>
      </c>
      <c r="L6" s="9">
        <v>58</v>
      </c>
      <c r="M6" s="9">
        <v>65</v>
      </c>
      <c r="N6" s="51">
        <v>28</v>
      </c>
      <c r="O6" s="9">
        <v>65</v>
      </c>
      <c r="P6" s="9"/>
      <c r="Q6" s="69"/>
      <c r="R6" s="69">
        <f>SUM(C6:P6)-54</f>
        <v>582</v>
      </c>
      <c r="S6" s="9">
        <v>2</v>
      </c>
      <c r="T6" s="15">
        <v>2</v>
      </c>
    </row>
    <row r="7" spans="1:20" x14ac:dyDescent="0.25">
      <c r="A7" s="9">
        <v>6</v>
      </c>
      <c r="B7" s="15" t="s">
        <v>64</v>
      </c>
      <c r="C7" s="9">
        <v>56</v>
      </c>
      <c r="D7" s="51">
        <v>30</v>
      </c>
      <c r="E7" s="9">
        <v>48</v>
      </c>
      <c r="F7" s="9">
        <v>44</v>
      </c>
      <c r="G7" s="9">
        <v>48</v>
      </c>
      <c r="H7" s="9">
        <v>60</v>
      </c>
      <c r="I7" s="9">
        <v>46</v>
      </c>
      <c r="J7" s="9">
        <v>60</v>
      </c>
      <c r="K7" s="51">
        <v>32</v>
      </c>
      <c r="L7" s="9">
        <v>56</v>
      </c>
      <c r="M7" s="9">
        <v>34</v>
      </c>
      <c r="N7" s="9">
        <v>54</v>
      </c>
      <c r="O7" s="9">
        <v>52</v>
      </c>
      <c r="P7" s="9"/>
      <c r="Q7" s="69"/>
      <c r="R7" s="69">
        <f>SUM(C7:P7)-62</f>
        <v>558</v>
      </c>
      <c r="S7" s="9">
        <v>1</v>
      </c>
      <c r="T7" s="15">
        <v>2</v>
      </c>
    </row>
    <row r="8" spans="1:20" x14ac:dyDescent="0.25">
      <c r="A8" s="9">
        <v>7</v>
      </c>
      <c r="B8" s="15" t="s">
        <v>13</v>
      </c>
      <c r="C8" s="9">
        <v>65</v>
      </c>
      <c r="D8" s="9">
        <v>32</v>
      </c>
      <c r="E8" s="9">
        <v>58</v>
      </c>
      <c r="F8" s="51">
        <v>26</v>
      </c>
      <c r="G8" s="9">
        <v>60</v>
      </c>
      <c r="H8" s="9">
        <v>34</v>
      </c>
      <c r="I8" s="51">
        <v>0</v>
      </c>
      <c r="J8" s="9">
        <v>50</v>
      </c>
      <c r="K8" s="9">
        <v>52</v>
      </c>
      <c r="L8" s="9">
        <v>28</v>
      </c>
      <c r="M8" s="9">
        <v>54</v>
      </c>
      <c r="N8" s="9">
        <v>52</v>
      </c>
      <c r="O8" s="9">
        <v>56</v>
      </c>
      <c r="P8" s="9"/>
      <c r="Q8" s="69"/>
      <c r="R8" s="69">
        <f>SUM(C8:P8)-26</f>
        <v>541</v>
      </c>
      <c r="S8" s="9">
        <v>2</v>
      </c>
      <c r="T8" s="15">
        <v>2</v>
      </c>
    </row>
    <row r="9" spans="1:20" x14ac:dyDescent="0.25">
      <c r="A9" s="9">
        <v>8</v>
      </c>
      <c r="B9" s="15" t="s">
        <v>18</v>
      </c>
      <c r="C9" s="9">
        <v>60</v>
      </c>
      <c r="D9" s="9">
        <v>28</v>
      </c>
      <c r="E9" s="9">
        <v>34</v>
      </c>
      <c r="F9" s="9">
        <v>60</v>
      </c>
      <c r="G9" s="51">
        <v>22</v>
      </c>
      <c r="H9" s="9">
        <v>58</v>
      </c>
      <c r="I9" s="51">
        <v>24</v>
      </c>
      <c r="J9" s="9">
        <v>26</v>
      </c>
      <c r="K9" s="9">
        <v>42</v>
      </c>
      <c r="L9" s="9">
        <v>52</v>
      </c>
      <c r="M9" s="9">
        <v>50</v>
      </c>
      <c r="N9" s="9">
        <v>48</v>
      </c>
      <c r="O9" s="9">
        <v>46</v>
      </c>
      <c r="P9" s="9"/>
      <c r="Q9" s="69"/>
      <c r="R9" s="69">
        <f>SUM(C9:P9)-46</f>
        <v>504</v>
      </c>
      <c r="S9" s="9">
        <v>0</v>
      </c>
      <c r="T9" s="15">
        <v>2</v>
      </c>
    </row>
    <row r="10" spans="1:20" x14ac:dyDescent="0.25">
      <c r="A10" s="9">
        <v>9</v>
      </c>
      <c r="B10" s="15" t="s">
        <v>16</v>
      </c>
      <c r="C10" s="9">
        <v>24</v>
      </c>
      <c r="D10" s="9">
        <v>50</v>
      </c>
      <c r="E10" s="9">
        <v>32</v>
      </c>
      <c r="F10" s="9">
        <v>54</v>
      </c>
      <c r="G10" s="9">
        <v>56</v>
      </c>
      <c r="H10" s="51">
        <v>18</v>
      </c>
      <c r="I10" s="9">
        <v>42</v>
      </c>
      <c r="J10" s="9">
        <v>42</v>
      </c>
      <c r="K10" s="9">
        <v>56</v>
      </c>
      <c r="L10" s="9">
        <v>40</v>
      </c>
      <c r="M10" s="51">
        <v>0</v>
      </c>
      <c r="N10" s="9">
        <v>44</v>
      </c>
      <c r="O10" s="9">
        <v>42</v>
      </c>
      <c r="P10" s="9"/>
      <c r="Q10" s="69"/>
      <c r="R10" s="69">
        <f>SUM(C10:P10)-18</f>
        <v>482</v>
      </c>
      <c r="S10" s="9">
        <v>3</v>
      </c>
      <c r="T10" s="15">
        <v>3</v>
      </c>
    </row>
    <row r="11" spans="1:20" x14ac:dyDescent="0.25">
      <c r="A11" s="9">
        <v>10</v>
      </c>
      <c r="B11" s="15" t="s">
        <v>30</v>
      </c>
      <c r="C11" s="9">
        <v>38</v>
      </c>
      <c r="D11" s="9">
        <v>36</v>
      </c>
      <c r="E11" s="9">
        <v>46</v>
      </c>
      <c r="F11" s="51">
        <v>14</v>
      </c>
      <c r="G11" s="9">
        <v>52</v>
      </c>
      <c r="H11" s="9">
        <v>42</v>
      </c>
      <c r="I11" s="9">
        <v>38</v>
      </c>
      <c r="J11" s="51">
        <v>30</v>
      </c>
      <c r="K11" s="9">
        <v>54</v>
      </c>
      <c r="L11" s="9">
        <v>42</v>
      </c>
      <c r="M11" s="9">
        <v>46</v>
      </c>
      <c r="N11" s="9">
        <v>42</v>
      </c>
      <c r="O11" s="9">
        <v>44</v>
      </c>
      <c r="P11" s="9"/>
      <c r="Q11" s="69"/>
      <c r="R11" s="69">
        <f>SUM(C11:P11)-44</f>
        <v>480</v>
      </c>
      <c r="S11" s="9">
        <v>0</v>
      </c>
      <c r="T11" s="15">
        <v>3</v>
      </c>
    </row>
    <row r="12" spans="1:20" x14ac:dyDescent="0.25">
      <c r="A12" s="9">
        <v>11</v>
      </c>
      <c r="B12" s="15" t="s">
        <v>198</v>
      </c>
      <c r="C12" s="9">
        <v>32</v>
      </c>
      <c r="D12" s="9">
        <v>42</v>
      </c>
      <c r="E12" s="9">
        <v>40</v>
      </c>
      <c r="F12" s="9">
        <v>34</v>
      </c>
      <c r="G12" s="9">
        <v>65</v>
      </c>
      <c r="H12" s="51">
        <v>14</v>
      </c>
      <c r="I12" s="51">
        <v>0</v>
      </c>
      <c r="J12" s="9">
        <v>32</v>
      </c>
      <c r="K12" s="9">
        <v>40</v>
      </c>
      <c r="L12" s="9">
        <v>46</v>
      </c>
      <c r="M12" s="9">
        <v>48</v>
      </c>
      <c r="N12" s="9">
        <v>65</v>
      </c>
      <c r="O12" s="9">
        <v>20</v>
      </c>
      <c r="P12" s="9"/>
      <c r="Q12" s="69"/>
      <c r="R12" s="69">
        <f>SUM(C12:P12)-14</f>
        <v>464</v>
      </c>
      <c r="S12" s="9">
        <v>3</v>
      </c>
      <c r="T12" s="15">
        <v>3</v>
      </c>
    </row>
    <row r="13" spans="1:20" x14ac:dyDescent="0.25">
      <c r="A13" s="9">
        <v>12</v>
      </c>
      <c r="B13" s="15" t="s">
        <v>14</v>
      </c>
      <c r="C13" s="9">
        <v>44</v>
      </c>
      <c r="D13" s="9">
        <v>40</v>
      </c>
      <c r="E13" s="9">
        <v>28</v>
      </c>
      <c r="F13" s="9">
        <v>48</v>
      </c>
      <c r="G13" s="51">
        <v>18</v>
      </c>
      <c r="H13" s="9">
        <v>46</v>
      </c>
      <c r="I13" s="9">
        <v>58</v>
      </c>
      <c r="J13" s="9">
        <v>58</v>
      </c>
      <c r="K13" s="9">
        <v>34</v>
      </c>
      <c r="L13" s="9">
        <v>36</v>
      </c>
      <c r="M13" s="51">
        <v>20</v>
      </c>
      <c r="N13" s="9">
        <v>40</v>
      </c>
      <c r="O13" s="9">
        <v>22</v>
      </c>
      <c r="P13" s="9"/>
      <c r="Q13" s="69"/>
      <c r="R13" s="69">
        <f>SUM(C13:P13)-38</f>
        <v>454</v>
      </c>
      <c r="S13" s="9">
        <v>4</v>
      </c>
      <c r="T13" s="15">
        <v>3</v>
      </c>
    </row>
    <row r="14" spans="1:20" x14ac:dyDescent="0.25">
      <c r="A14" s="9">
        <v>13</v>
      </c>
      <c r="B14" s="15" t="s">
        <v>19</v>
      </c>
      <c r="C14" s="9">
        <v>46</v>
      </c>
      <c r="D14" s="9">
        <v>48</v>
      </c>
      <c r="E14" s="51">
        <v>16</v>
      </c>
      <c r="F14" s="9">
        <v>40</v>
      </c>
      <c r="G14" s="9">
        <v>40</v>
      </c>
      <c r="H14" s="9">
        <v>36</v>
      </c>
      <c r="I14" s="9">
        <v>48</v>
      </c>
      <c r="J14" s="9">
        <v>36</v>
      </c>
      <c r="K14" s="9">
        <v>20</v>
      </c>
      <c r="L14" s="9">
        <v>44</v>
      </c>
      <c r="M14" s="9">
        <v>38</v>
      </c>
      <c r="N14" s="51">
        <v>14</v>
      </c>
      <c r="O14" s="9">
        <v>48</v>
      </c>
      <c r="P14" s="9"/>
      <c r="Q14" s="69"/>
      <c r="R14" s="69">
        <f>SUM(C14:P14)-30</f>
        <v>444</v>
      </c>
      <c r="S14" s="9">
        <v>1</v>
      </c>
      <c r="T14" s="15">
        <v>4</v>
      </c>
    </row>
    <row r="15" spans="1:20" x14ac:dyDescent="0.25">
      <c r="A15" s="9">
        <v>14</v>
      </c>
      <c r="B15" s="15" t="s">
        <v>11</v>
      </c>
      <c r="C15" s="9">
        <v>22</v>
      </c>
      <c r="D15" s="9">
        <v>26</v>
      </c>
      <c r="E15" s="9">
        <v>22</v>
      </c>
      <c r="F15" s="9">
        <v>52</v>
      </c>
      <c r="G15" s="9">
        <v>34</v>
      </c>
      <c r="H15" s="9">
        <v>52</v>
      </c>
      <c r="I15" s="51">
        <v>0</v>
      </c>
      <c r="J15" s="9">
        <v>56</v>
      </c>
      <c r="K15" s="9">
        <v>36</v>
      </c>
      <c r="L15" s="9">
        <v>54</v>
      </c>
      <c r="M15" s="9">
        <v>30</v>
      </c>
      <c r="N15" s="51">
        <v>20</v>
      </c>
      <c r="O15" s="9">
        <v>58</v>
      </c>
      <c r="P15" s="9"/>
      <c r="Q15" s="69"/>
      <c r="R15" s="69">
        <f>SUM(C15:P15)-20</f>
        <v>442</v>
      </c>
      <c r="S15" s="9">
        <v>0</v>
      </c>
      <c r="T15" s="15">
        <v>4</v>
      </c>
    </row>
    <row r="16" spans="1:20" x14ac:dyDescent="0.25">
      <c r="A16" s="9">
        <v>15</v>
      </c>
      <c r="B16" s="15" t="s">
        <v>62</v>
      </c>
      <c r="C16" s="9">
        <v>50</v>
      </c>
      <c r="D16" s="9">
        <v>52</v>
      </c>
      <c r="E16" s="9">
        <v>30</v>
      </c>
      <c r="F16" s="51">
        <v>6</v>
      </c>
      <c r="G16" s="9">
        <v>28</v>
      </c>
      <c r="H16" s="9">
        <v>38</v>
      </c>
      <c r="I16" s="9">
        <v>54</v>
      </c>
      <c r="J16" s="9">
        <v>48</v>
      </c>
      <c r="K16" s="51">
        <v>18</v>
      </c>
      <c r="L16" s="9">
        <v>34</v>
      </c>
      <c r="M16" s="9">
        <v>42</v>
      </c>
      <c r="N16" s="9">
        <v>22</v>
      </c>
      <c r="O16" s="9">
        <v>30</v>
      </c>
      <c r="P16" s="9"/>
      <c r="Q16" s="69"/>
      <c r="R16" s="69">
        <f>SUM(C16:P16)-24</f>
        <v>428</v>
      </c>
      <c r="S16" s="9">
        <v>3</v>
      </c>
      <c r="T16" s="15">
        <v>4</v>
      </c>
    </row>
    <row r="17" spans="1:20" ht="15.75" thickBot="1" x14ac:dyDescent="0.3">
      <c r="A17" s="60">
        <v>16</v>
      </c>
      <c r="B17" s="61" t="s">
        <v>69</v>
      </c>
      <c r="C17" s="60">
        <v>34</v>
      </c>
      <c r="D17" s="60">
        <v>34</v>
      </c>
      <c r="E17" s="60">
        <v>44</v>
      </c>
      <c r="F17" s="60">
        <v>20</v>
      </c>
      <c r="G17" s="60">
        <v>32</v>
      </c>
      <c r="H17" s="60">
        <v>32</v>
      </c>
      <c r="I17" s="70">
        <v>0</v>
      </c>
      <c r="J17" s="60">
        <v>52</v>
      </c>
      <c r="K17" s="60">
        <v>46</v>
      </c>
      <c r="L17" s="60">
        <v>38</v>
      </c>
      <c r="M17" s="60">
        <v>58</v>
      </c>
      <c r="N17" s="60">
        <v>26</v>
      </c>
      <c r="O17" s="70">
        <v>14</v>
      </c>
      <c r="P17" s="60"/>
      <c r="Q17" s="71"/>
      <c r="R17" s="71">
        <f>SUM(C17:P17)-14</f>
        <v>416</v>
      </c>
      <c r="S17" s="60">
        <v>2</v>
      </c>
      <c r="T17" s="61">
        <v>4</v>
      </c>
    </row>
    <row r="18" spans="1:20" x14ac:dyDescent="0.25">
      <c r="A18" s="10">
        <v>17</v>
      </c>
      <c r="B18" s="16" t="s">
        <v>10</v>
      </c>
      <c r="C18" s="72">
        <v>6</v>
      </c>
      <c r="D18" s="10">
        <v>44</v>
      </c>
      <c r="E18" s="10">
        <v>65</v>
      </c>
      <c r="F18" s="10">
        <v>50</v>
      </c>
      <c r="G18" s="10">
        <v>38</v>
      </c>
      <c r="H18" s="72">
        <v>0</v>
      </c>
      <c r="I18" s="10">
        <v>44</v>
      </c>
      <c r="J18" s="10">
        <v>16</v>
      </c>
      <c r="K18" s="10">
        <v>28</v>
      </c>
      <c r="L18" s="10">
        <v>20</v>
      </c>
      <c r="M18" s="10">
        <v>40</v>
      </c>
      <c r="N18" s="10">
        <v>50</v>
      </c>
      <c r="O18" s="10">
        <v>16</v>
      </c>
      <c r="P18" s="10"/>
      <c r="Q18" s="73"/>
      <c r="R18" s="73">
        <f>SUM(C18:P18)-6</f>
        <v>411</v>
      </c>
      <c r="S18" s="10">
        <v>4</v>
      </c>
      <c r="T18" s="16">
        <v>5</v>
      </c>
    </row>
    <row r="19" spans="1:20" x14ac:dyDescent="0.25">
      <c r="A19" s="9">
        <v>18</v>
      </c>
      <c r="B19" s="15" t="s">
        <v>71</v>
      </c>
      <c r="C19" s="9">
        <v>36</v>
      </c>
      <c r="D19" s="9">
        <v>46</v>
      </c>
      <c r="E19" s="9">
        <v>56</v>
      </c>
      <c r="F19" s="9">
        <v>32</v>
      </c>
      <c r="G19" s="9">
        <v>16</v>
      </c>
      <c r="H19" s="9">
        <v>30</v>
      </c>
      <c r="I19" s="9">
        <v>56</v>
      </c>
      <c r="J19" s="9">
        <v>40</v>
      </c>
      <c r="K19" s="9">
        <v>38</v>
      </c>
      <c r="L19" s="51">
        <v>0</v>
      </c>
      <c r="M19" s="51">
        <v>0</v>
      </c>
      <c r="N19" s="9">
        <v>0</v>
      </c>
      <c r="O19" s="9">
        <v>50</v>
      </c>
      <c r="P19" s="9"/>
      <c r="Q19" s="69"/>
      <c r="R19" s="69">
        <f>SUM(C19:P19)-0</f>
        <v>400</v>
      </c>
      <c r="S19" s="9">
        <v>1</v>
      </c>
      <c r="T19" s="15">
        <v>5</v>
      </c>
    </row>
    <row r="20" spans="1:20" x14ac:dyDescent="0.25">
      <c r="A20" s="9">
        <v>19</v>
      </c>
      <c r="B20" s="15" t="s">
        <v>67</v>
      </c>
      <c r="C20" s="9">
        <v>30</v>
      </c>
      <c r="D20" s="9">
        <v>56</v>
      </c>
      <c r="E20" s="51">
        <v>14</v>
      </c>
      <c r="F20" s="9">
        <v>22</v>
      </c>
      <c r="G20" s="51">
        <v>12</v>
      </c>
      <c r="H20" s="9">
        <v>28</v>
      </c>
      <c r="I20" s="9">
        <v>50</v>
      </c>
      <c r="J20" s="9">
        <v>14</v>
      </c>
      <c r="K20" s="9">
        <v>24</v>
      </c>
      <c r="L20" s="9">
        <v>48</v>
      </c>
      <c r="M20" s="9">
        <v>24</v>
      </c>
      <c r="N20" s="9">
        <v>58</v>
      </c>
      <c r="O20" s="9">
        <v>32</v>
      </c>
      <c r="P20" s="9"/>
      <c r="Q20" s="69"/>
      <c r="R20" s="69">
        <f>SUM(C20:P20)-26</f>
        <v>386</v>
      </c>
      <c r="S20" s="9">
        <v>2</v>
      </c>
      <c r="T20" s="15">
        <v>5</v>
      </c>
    </row>
    <row r="21" spans="1:20" x14ac:dyDescent="0.25">
      <c r="A21" s="9">
        <v>20</v>
      </c>
      <c r="B21" s="15" t="s">
        <v>12</v>
      </c>
      <c r="C21" s="9">
        <v>58</v>
      </c>
      <c r="D21" s="51">
        <v>0</v>
      </c>
      <c r="E21" s="9">
        <v>54</v>
      </c>
      <c r="F21" s="9">
        <v>42</v>
      </c>
      <c r="G21" s="9">
        <v>46</v>
      </c>
      <c r="H21" s="9">
        <v>40</v>
      </c>
      <c r="I21" s="51">
        <v>0</v>
      </c>
      <c r="J21" s="9">
        <v>0</v>
      </c>
      <c r="K21" s="9">
        <v>60</v>
      </c>
      <c r="L21" s="9">
        <v>0</v>
      </c>
      <c r="M21" s="9">
        <v>28</v>
      </c>
      <c r="N21" s="9">
        <v>0</v>
      </c>
      <c r="O21" s="9">
        <v>54</v>
      </c>
      <c r="P21" s="9"/>
      <c r="Q21" s="69"/>
      <c r="R21" s="69">
        <f>SUM(C21:P21)-0</f>
        <v>382</v>
      </c>
      <c r="S21" s="9">
        <v>1</v>
      </c>
      <c r="T21" s="15">
        <v>5</v>
      </c>
    </row>
    <row r="22" spans="1:20" x14ac:dyDescent="0.25">
      <c r="A22" s="9">
        <v>21</v>
      </c>
      <c r="B22" s="15" t="s">
        <v>37</v>
      </c>
      <c r="C22" s="9">
        <v>20</v>
      </c>
      <c r="D22" s="51">
        <v>14</v>
      </c>
      <c r="E22" s="9">
        <v>52</v>
      </c>
      <c r="F22" s="9">
        <v>28</v>
      </c>
      <c r="G22" s="9">
        <v>26</v>
      </c>
      <c r="H22" s="9">
        <v>44</v>
      </c>
      <c r="I22" s="9">
        <v>30</v>
      </c>
      <c r="J22" s="9">
        <v>28</v>
      </c>
      <c r="K22" s="9">
        <v>58</v>
      </c>
      <c r="L22" s="51">
        <v>18</v>
      </c>
      <c r="M22" s="9">
        <v>22</v>
      </c>
      <c r="N22" s="9">
        <v>38</v>
      </c>
      <c r="O22" s="9">
        <v>28</v>
      </c>
      <c r="P22" s="9"/>
      <c r="Q22" s="69"/>
      <c r="R22" s="69">
        <f>SUM(C22:P22)-32</f>
        <v>374</v>
      </c>
      <c r="S22" s="9">
        <v>2</v>
      </c>
      <c r="T22" s="16">
        <v>6</v>
      </c>
    </row>
    <row r="23" spans="1:20" x14ac:dyDescent="0.25">
      <c r="A23" s="9">
        <v>22</v>
      </c>
      <c r="B23" s="15" t="s">
        <v>75</v>
      </c>
      <c r="C23" s="9">
        <v>42</v>
      </c>
      <c r="D23" s="9">
        <v>10</v>
      </c>
      <c r="E23" s="9">
        <v>10</v>
      </c>
      <c r="F23" s="9">
        <v>18</v>
      </c>
      <c r="G23" s="9">
        <v>36</v>
      </c>
      <c r="H23" s="51">
        <v>0</v>
      </c>
      <c r="I23" s="9">
        <v>52</v>
      </c>
      <c r="J23" s="51">
        <v>8</v>
      </c>
      <c r="K23" s="9">
        <v>30</v>
      </c>
      <c r="L23" s="9">
        <v>24</v>
      </c>
      <c r="M23" s="9">
        <v>32</v>
      </c>
      <c r="N23" s="9">
        <v>46</v>
      </c>
      <c r="O23" s="9">
        <v>60</v>
      </c>
      <c r="P23" s="9"/>
      <c r="Q23" s="69"/>
      <c r="R23" s="69">
        <f>SUM(C23:P23)-8</f>
        <v>360</v>
      </c>
      <c r="S23" s="9">
        <v>1</v>
      </c>
      <c r="T23" s="15">
        <v>6</v>
      </c>
    </row>
    <row r="24" spans="1:20" x14ac:dyDescent="0.25">
      <c r="A24" s="9">
        <v>23</v>
      </c>
      <c r="B24" s="15" t="s">
        <v>148</v>
      </c>
      <c r="C24" s="51">
        <v>18</v>
      </c>
      <c r="D24" s="9">
        <v>24</v>
      </c>
      <c r="E24" s="51">
        <v>18</v>
      </c>
      <c r="F24" s="9">
        <v>58</v>
      </c>
      <c r="G24" s="9">
        <v>44</v>
      </c>
      <c r="H24" s="9">
        <v>24</v>
      </c>
      <c r="I24" s="9">
        <v>20</v>
      </c>
      <c r="J24" s="9">
        <v>38</v>
      </c>
      <c r="K24" s="9">
        <v>22</v>
      </c>
      <c r="L24" s="9">
        <v>32</v>
      </c>
      <c r="M24" s="9">
        <v>36</v>
      </c>
      <c r="N24" s="9">
        <v>24</v>
      </c>
      <c r="O24" s="9">
        <v>36</v>
      </c>
      <c r="P24" s="9"/>
      <c r="Q24" s="69"/>
      <c r="R24" s="69">
        <f>SUM(C24:P24)-36</f>
        <v>358</v>
      </c>
      <c r="S24" s="9">
        <v>2</v>
      </c>
      <c r="T24" s="15">
        <v>6</v>
      </c>
    </row>
    <row r="25" spans="1:20" x14ac:dyDescent="0.25">
      <c r="A25" s="9">
        <v>24</v>
      </c>
      <c r="B25" s="15" t="s">
        <v>15</v>
      </c>
      <c r="C25" s="9">
        <v>16</v>
      </c>
      <c r="D25" s="9">
        <v>18</v>
      </c>
      <c r="E25" s="9">
        <v>38</v>
      </c>
      <c r="F25" s="9">
        <v>30</v>
      </c>
      <c r="G25" s="9">
        <v>42</v>
      </c>
      <c r="H25" s="9">
        <v>16</v>
      </c>
      <c r="I25" s="9">
        <v>28</v>
      </c>
      <c r="J25" s="51">
        <v>12</v>
      </c>
      <c r="K25" s="9">
        <v>26</v>
      </c>
      <c r="L25" s="9">
        <v>30</v>
      </c>
      <c r="M25" s="9">
        <v>52</v>
      </c>
      <c r="N25" s="9">
        <v>36</v>
      </c>
      <c r="O25" s="51">
        <v>0</v>
      </c>
      <c r="P25" s="9"/>
      <c r="Q25" s="69"/>
      <c r="R25" s="69">
        <f>SUM(C25:P25)-12</f>
        <v>332</v>
      </c>
      <c r="S25" s="9">
        <v>4</v>
      </c>
      <c r="T25" s="15">
        <v>6</v>
      </c>
    </row>
    <row r="26" spans="1:20" x14ac:dyDescent="0.25">
      <c r="A26" s="9">
        <v>25</v>
      </c>
      <c r="B26" s="15" t="s">
        <v>22</v>
      </c>
      <c r="C26" s="9">
        <v>28</v>
      </c>
      <c r="D26" s="9">
        <v>38</v>
      </c>
      <c r="E26" s="9">
        <v>26</v>
      </c>
      <c r="F26" s="9">
        <v>56</v>
      </c>
      <c r="G26" s="9">
        <v>30</v>
      </c>
      <c r="H26" s="9">
        <v>54</v>
      </c>
      <c r="I26" s="9">
        <v>36</v>
      </c>
      <c r="J26" s="51">
        <v>0</v>
      </c>
      <c r="K26" s="51">
        <v>0</v>
      </c>
      <c r="L26" s="9">
        <v>12</v>
      </c>
      <c r="M26" s="9">
        <v>0</v>
      </c>
      <c r="N26" s="9">
        <v>0</v>
      </c>
      <c r="O26" s="9">
        <v>38</v>
      </c>
      <c r="P26" s="9"/>
      <c r="Q26" s="69"/>
      <c r="R26" s="69">
        <f>SUM(C26:P26)-0</f>
        <v>318</v>
      </c>
      <c r="S26" s="9">
        <v>1</v>
      </c>
      <c r="T26" s="16">
        <v>7</v>
      </c>
    </row>
    <row r="27" spans="1:20" x14ac:dyDescent="0.25">
      <c r="A27" s="9">
        <v>26</v>
      </c>
      <c r="B27" s="15" t="s">
        <v>77</v>
      </c>
      <c r="C27" s="9">
        <v>40</v>
      </c>
      <c r="D27" s="51">
        <v>0</v>
      </c>
      <c r="E27" s="9">
        <v>24</v>
      </c>
      <c r="F27" s="51">
        <v>0</v>
      </c>
      <c r="G27" s="9">
        <v>14</v>
      </c>
      <c r="H27" s="9">
        <v>56</v>
      </c>
      <c r="I27" s="9">
        <v>0</v>
      </c>
      <c r="J27" s="9">
        <v>44</v>
      </c>
      <c r="K27" s="9">
        <v>0</v>
      </c>
      <c r="L27" s="9">
        <v>16</v>
      </c>
      <c r="M27" s="9">
        <v>26</v>
      </c>
      <c r="N27" s="9">
        <v>0</v>
      </c>
      <c r="O27" s="9">
        <v>26</v>
      </c>
      <c r="P27" s="9"/>
      <c r="Q27" s="69"/>
      <c r="R27" s="69">
        <f>SUM(C27:P27)-0</f>
        <v>246</v>
      </c>
      <c r="S27" s="9">
        <v>1</v>
      </c>
      <c r="T27" s="15">
        <v>7</v>
      </c>
    </row>
    <row r="28" spans="1:20" x14ac:dyDescent="0.25">
      <c r="A28" s="9">
        <v>27</v>
      </c>
      <c r="B28" s="15" t="s">
        <v>65</v>
      </c>
      <c r="C28" s="51">
        <v>4</v>
      </c>
      <c r="D28" s="9">
        <v>16</v>
      </c>
      <c r="E28" s="9">
        <v>12</v>
      </c>
      <c r="F28" s="9">
        <v>16</v>
      </c>
      <c r="G28" s="51">
        <v>6</v>
      </c>
      <c r="H28" s="9">
        <v>20</v>
      </c>
      <c r="I28" s="9">
        <v>26</v>
      </c>
      <c r="J28" s="9">
        <v>24</v>
      </c>
      <c r="K28" s="9">
        <v>14</v>
      </c>
      <c r="L28" s="9">
        <v>26</v>
      </c>
      <c r="M28" s="9">
        <v>16</v>
      </c>
      <c r="N28" s="9">
        <v>32</v>
      </c>
      <c r="O28" s="9">
        <v>18</v>
      </c>
      <c r="P28" s="9"/>
      <c r="Q28" s="69"/>
      <c r="R28" s="69">
        <f>SUM(C28:P28)-10</f>
        <v>220</v>
      </c>
      <c r="S28" s="9">
        <v>0</v>
      </c>
      <c r="T28" s="15">
        <v>7</v>
      </c>
    </row>
    <row r="29" spans="1:20" x14ac:dyDescent="0.25">
      <c r="A29" s="9">
        <v>28</v>
      </c>
      <c r="B29" s="15" t="s">
        <v>168</v>
      </c>
      <c r="C29" s="9">
        <v>8</v>
      </c>
      <c r="D29" s="9">
        <v>22</v>
      </c>
      <c r="E29" s="9">
        <v>8</v>
      </c>
      <c r="F29" s="9">
        <v>8</v>
      </c>
      <c r="G29" s="51">
        <v>4</v>
      </c>
      <c r="H29" s="51">
        <v>0</v>
      </c>
      <c r="I29" s="9">
        <v>18</v>
      </c>
      <c r="J29" s="9">
        <v>20</v>
      </c>
      <c r="K29" s="9">
        <v>40</v>
      </c>
      <c r="L29" s="9">
        <v>22</v>
      </c>
      <c r="M29" s="9">
        <v>12</v>
      </c>
      <c r="N29" s="9">
        <v>34</v>
      </c>
      <c r="O29" s="9">
        <v>24</v>
      </c>
      <c r="P29" s="9"/>
      <c r="Q29" s="69"/>
      <c r="R29" s="69">
        <f>SUM(C29:P29)-4</f>
        <v>216</v>
      </c>
      <c r="S29" s="9">
        <v>1</v>
      </c>
      <c r="T29" s="15">
        <v>7</v>
      </c>
    </row>
    <row r="30" spans="1:20" x14ac:dyDescent="0.25">
      <c r="A30" s="9">
        <v>29</v>
      </c>
      <c r="B30" s="15" t="s">
        <v>81</v>
      </c>
      <c r="C30" s="9">
        <v>10</v>
      </c>
      <c r="D30" s="9">
        <v>20</v>
      </c>
      <c r="E30" s="51">
        <v>4</v>
      </c>
      <c r="F30" s="9">
        <v>10</v>
      </c>
      <c r="G30" s="51">
        <v>8</v>
      </c>
      <c r="H30" s="9">
        <v>8</v>
      </c>
      <c r="I30" s="9">
        <v>16</v>
      </c>
      <c r="J30" s="9">
        <v>10</v>
      </c>
      <c r="K30" s="9">
        <v>16</v>
      </c>
      <c r="L30" s="9">
        <v>14</v>
      </c>
      <c r="M30" s="9">
        <v>14</v>
      </c>
      <c r="N30" s="9">
        <v>16</v>
      </c>
      <c r="O30" s="9">
        <v>12</v>
      </c>
      <c r="P30" s="9"/>
      <c r="Q30" s="69"/>
      <c r="R30" s="69">
        <f>SUM(C30:P30)-12</f>
        <v>146</v>
      </c>
      <c r="S30" s="9">
        <v>0</v>
      </c>
      <c r="T30" s="16">
        <v>8</v>
      </c>
    </row>
    <row r="31" spans="1:20" x14ac:dyDescent="0.25">
      <c r="A31" s="9">
        <v>30</v>
      </c>
      <c r="B31" s="15" t="s">
        <v>83</v>
      </c>
      <c r="C31" s="9">
        <v>14</v>
      </c>
      <c r="D31" s="51">
        <v>0</v>
      </c>
      <c r="E31" s="9">
        <v>20</v>
      </c>
      <c r="F31" s="9">
        <v>12</v>
      </c>
      <c r="G31" s="51">
        <v>0</v>
      </c>
      <c r="H31" s="9">
        <v>10</v>
      </c>
      <c r="I31" s="9">
        <v>32</v>
      </c>
      <c r="J31" s="9">
        <v>22</v>
      </c>
      <c r="K31" s="9">
        <v>0</v>
      </c>
      <c r="L31" s="9">
        <v>0</v>
      </c>
      <c r="M31" s="9">
        <v>18</v>
      </c>
      <c r="N31" s="9">
        <v>0</v>
      </c>
      <c r="O31" s="9">
        <v>0</v>
      </c>
      <c r="P31" s="9"/>
      <c r="Q31" s="69"/>
      <c r="R31" s="69">
        <f>SUM(C31:P31)-0</f>
        <v>128</v>
      </c>
      <c r="S31" s="9">
        <v>0</v>
      </c>
      <c r="T31" s="15">
        <v>8</v>
      </c>
    </row>
    <row r="32" spans="1:20" x14ac:dyDescent="0.25">
      <c r="A32" s="9">
        <v>31</v>
      </c>
      <c r="B32" s="15" t="s">
        <v>79</v>
      </c>
      <c r="C32" s="9">
        <v>12</v>
      </c>
      <c r="D32" s="51">
        <v>0</v>
      </c>
      <c r="E32" s="9">
        <v>2</v>
      </c>
      <c r="F32" s="9">
        <v>4</v>
      </c>
      <c r="G32" s="9">
        <v>20</v>
      </c>
      <c r="H32" s="9">
        <v>22</v>
      </c>
      <c r="I32" s="9">
        <v>22</v>
      </c>
      <c r="J32" s="9">
        <v>18</v>
      </c>
      <c r="K32" s="51">
        <v>0</v>
      </c>
      <c r="L32" s="9">
        <v>0</v>
      </c>
      <c r="M32" s="9">
        <v>0</v>
      </c>
      <c r="N32" s="9">
        <v>18</v>
      </c>
      <c r="O32" s="9">
        <v>0</v>
      </c>
      <c r="P32" s="9"/>
      <c r="Q32" s="69"/>
      <c r="R32" s="69">
        <f>SUM(C32:P32)-0</f>
        <v>118</v>
      </c>
      <c r="S32" s="9">
        <v>1</v>
      </c>
      <c r="T32" s="15">
        <v>8</v>
      </c>
    </row>
    <row r="33" spans="1:20" x14ac:dyDescent="0.25">
      <c r="A33" s="9">
        <v>32</v>
      </c>
      <c r="B33" s="15" t="s">
        <v>177</v>
      </c>
      <c r="C33" s="51">
        <v>0</v>
      </c>
      <c r="D33" s="9">
        <v>12</v>
      </c>
      <c r="E33" s="9">
        <v>6</v>
      </c>
      <c r="F33" s="9">
        <v>24</v>
      </c>
      <c r="G33" s="9">
        <v>24</v>
      </c>
      <c r="H33" s="9">
        <v>12</v>
      </c>
      <c r="I33" s="51">
        <v>0</v>
      </c>
      <c r="J33" s="9">
        <v>6</v>
      </c>
      <c r="K33" s="9">
        <v>0</v>
      </c>
      <c r="L33" s="9">
        <v>0</v>
      </c>
      <c r="M33" s="9">
        <v>0</v>
      </c>
      <c r="N33" s="9">
        <v>0</v>
      </c>
      <c r="O33" s="9">
        <v>10</v>
      </c>
      <c r="P33" s="9"/>
      <c r="Q33" s="69"/>
      <c r="R33" s="69">
        <f>SUM(C33:P33)-0</f>
        <v>94</v>
      </c>
      <c r="S33" s="9">
        <v>1</v>
      </c>
      <c r="T33" s="15">
        <v>8</v>
      </c>
    </row>
    <row r="34" spans="1:20" x14ac:dyDescent="0.25">
      <c r="A34" s="12"/>
      <c r="B34" s="13"/>
      <c r="C34" s="12"/>
    </row>
    <row r="35" spans="1:20" x14ac:dyDescent="0.25">
      <c r="A35" s="12" t="s">
        <v>45</v>
      </c>
      <c r="B35" s="13"/>
      <c r="C35" s="12"/>
    </row>
    <row r="36" spans="1:20" x14ac:dyDescent="0.25">
      <c r="A36" s="12" t="s">
        <v>169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1"/>
  <sheetViews>
    <sheetView zoomScale="80" zoomScaleNormal="80" workbookViewId="0">
      <selection activeCell="A15" sqref="A15"/>
    </sheetView>
  </sheetViews>
  <sheetFormatPr defaultColWidth="5.28515625" defaultRowHeight="15" x14ac:dyDescent="0.25"/>
  <cols>
    <col min="1" max="1" width="3.42578125" style="42" bestFit="1" customWidth="1"/>
    <col min="2" max="2" width="22.7109375" style="42" bestFit="1" customWidth="1"/>
    <col min="3" max="3" width="13.42578125" style="42" bestFit="1" customWidth="1"/>
    <col min="4" max="4" width="11.5703125" style="42" bestFit="1" customWidth="1"/>
    <col min="5" max="5" width="12.28515625" style="42" bestFit="1" customWidth="1"/>
    <col min="6" max="6" width="6.5703125" style="42" bestFit="1" customWidth="1"/>
    <col min="7" max="7" width="11.28515625" style="42" bestFit="1" customWidth="1"/>
    <col min="8" max="8" width="6.5703125" style="42" bestFit="1" customWidth="1"/>
    <col min="9" max="9" width="16.5703125" style="42" bestFit="1" customWidth="1"/>
    <col min="10" max="10" width="6.5703125" style="42" bestFit="1" customWidth="1"/>
    <col min="11" max="11" width="13.42578125" style="42" bestFit="1" customWidth="1"/>
    <col min="12" max="12" width="6.5703125" style="42" bestFit="1" customWidth="1"/>
    <col min="13" max="13" width="15.140625" style="42" bestFit="1" customWidth="1"/>
    <col min="14" max="14" width="6.5703125" style="42" bestFit="1" customWidth="1"/>
    <col min="15" max="15" width="12.28515625" style="42" bestFit="1" customWidth="1"/>
    <col min="16" max="16" width="6.5703125" style="42" bestFit="1" customWidth="1"/>
    <col min="17" max="17" width="12.28515625" style="42" bestFit="1" customWidth="1"/>
    <col min="18" max="18" width="6.5703125" style="42" bestFit="1" customWidth="1"/>
    <col min="19" max="19" width="12.28515625" style="42" bestFit="1" customWidth="1"/>
    <col min="20" max="20" width="6.5703125" style="42" bestFit="1" customWidth="1"/>
    <col min="21" max="21" width="7.42578125" style="42" bestFit="1" customWidth="1"/>
    <col min="22" max="16384" width="5.28515625" style="42"/>
  </cols>
  <sheetData>
    <row r="1" spans="1:21" x14ac:dyDescent="0.25">
      <c r="A1" s="63" t="s">
        <v>6</v>
      </c>
      <c r="B1" s="63" t="s">
        <v>36</v>
      </c>
      <c r="C1" s="63" t="s">
        <v>38</v>
      </c>
      <c r="D1" s="63" t="s">
        <v>3</v>
      </c>
      <c r="E1" s="63" t="s">
        <v>179</v>
      </c>
      <c r="F1" s="63" t="s">
        <v>33</v>
      </c>
      <c r="G1" s="63" t="s">
        <v>251</v>
      </c>
      <c r="H1" s="63" t="s">
        <v>33</v>
      </c>
      <c r="I1" s="63" t="s">
        <v>277</v>
      </c>
      <c r="J1" s="63" t="s">
        <v>33</v>
      </c>
      <c r="K1" s="63" t="s">
        <v>180</v>
      </c>
      <c r="L1" s="63" t="s">
        <v>33</v>
      </c>
      <c r="M1" s="63" t="s">
        <v>243</v>
      </c>
      <c r="N1" s="63" t="s">
        <v>33</v>
      </c>
      <c r="O1" s="63" t="s">
        <v>240</v>
      </c>
      <c r="P1" s="63" t="s">
        <v>33</v>
      </c>
      <c r="Q1" s="63" t="s">
        <v>256</v>
      </c>
      <c r="R1" s="63" t="s">
        <v>33</v>
      </c>
      <c r="S1" s="63" t="s">
        <v>197</v>
      </c>
      <c r="T1" s="63" t="s">
        <v>33</v>
      </c>
      <c r="U1" s="63" t="s">
        <v>278</v>
      </c>
    </row>
    <row r="2" spans="1:21" x14ac:dyDescent="0.25">
      <c r="A2" s="15">
        <v>1</v>
      </c>
      <c r="B2" s="15" t="s">
        <v>9</v>
      </c>
      <c r="C2" s="15">
        <v>70</v>
      </c>
      <c r="D2" s="15">
        <v>590</v>
      </c>
      <c r="E2" s="22">
        <v>14548480</v>
      </c>
      <c r="F2" s="22">
        <v>85</v>
      </c>
      <c r="G2" s="22">
        <v>1027020</v>
      </c>
      <c r="H2" s="22">
        <v>100</v>
      </c>
      <c r="I2" s="22">
        <v>46326680</v>
      </c>
      <c r="J2" s="22">
        <v>73</v>
      </c>
      <c r="K2" s="22">
        <v>16626910</v>
      </c>
      <c r="L2" s="22">
        <v>28</v>
      </c>
      <c r="M2" s="22">
        <v>925346110</v>
      </c>
      <c r="N2" s="22">
        <v>67</v>
      </c>
      <c r="O2" s="22">
        <v>67989570</v>
      </c>
      <c r="P2" s="22">
        <v>100</v>
      </c>
      <c r="Q2" s="22">
        <v>12905670</v>
      </c>
      <c r="R2" s="22">
        <v>82</v>
      </c>
      <c r="S2" s="22">
        <v>7706150</v>
      </c>
      <c r="T2" s="22">
        <v>55</v>
      </c>
      <c r="U2" s="15">
        <v>9</v>
      </c>
    </row>
    <row r="3" spans="1:21" x14ac:dyDescent="0.25">
      <c r="A3" s="15">
        <v>2</v>
      </c>
      <c r="B3" s="15" t="s">
        <v>17</v>
      </c>
      <c r="C3" s="15">
        <v>65</v>
      </c>
      <c r="D3" s="15">
        <v>659</v>
      </c>
      <c r="E3" s="22">
        <v>12105460</v>
      </c>
      <c r="F3" s="22">
        <v>76</v>
      </c>
      <c r="G3" s="22">
        <v>318640</v>
      </c>
      <c r="H3" s="22">
        <v>79</v>
      </c>
      <c r="I3" s="22">
        <v>203249700</v>
      </c>
      <c r="J3" s="22">
        <v>100</v>
      </c>
      <c r="K3" s="22">
        <v>159961200</v>
      </c>
      <c r="L3" s="22">
        <v>100</v>
      </c>
      <c r="M3" s="22">
        <v>1264721400</v>
      </c>
      <c r="N3" s="22">
        <v>82</v>
      </c>
      <c r="O3" s="22">
        <v>8722150</v>
      </c>
      <c r="P3" s="22">
        <v>67</v>
      </c>
      <c r="Q3" s="22">
        <v>12405990</v>
      </c>
      <c r="R3" s="22">
        <v>79</v>
      </c>
      <c r="S3" s="22">
        <v>11162980</v>
      </c>
      <c r="T3" s="22">
        <v>76</v>
      </c>
      <c r="U3" s="15">
        <v>6</v>
      </c>
    </row>
    <row r="4" spans="1:21" x14ac:dyDescent="0.25">
      <c r="A4" s="15">
        <v>3</v>
      </c>
      <c r="B4" s="15" t="s">
        <v>75</v>
      </c>
      <c r="C4" s="15">
        <v>60</v>
      </c>
      <c r="D4" s="15">
        <v>551</v>
      </c>
      <c r="E4" s="22">
        <v>24989450</v>
      </c>
      <c r="F4" s="22">
        <v>94</v>
      </c>
      <c r="G4" s="22">
        <v>164610</v>
      </c>
      <c r="H4" s="22">
        <v>55</v>
      </c>
      <c r="I4" s="22">
        <v>5414700</v>
      </c>
      <c r="J4" s="22">
        <v>13</v>
      </c>
      <c r="K4" s="22">
        <v>87382790</v>
      </c>
      <c r="L4" s="22">
        <v>85</v>
      </c>
      <c r="M4" s="22">
        <v>545744950</v>
      </c>
      <c r="N4" s="22">
        <v>49</v>
      </c>
      <c r="O4" s="22">
        <v>14856280</v>
      </c>
      <c r="P4" s="22">
        <v>79</v>
      </c>
      <c r="Q4" s="22">
        <v>12069320</v>
      </c>
      <c r="R4" s="22">
        <v>76</v>
      </c>
      <c r="S4" s="22">
        <v>23234890</v>
      </c>
      <c r="T4" s="22">
        <v>100</v>
      </c>
      <c r="U4" s="15">
        <v>6</v>
      </c>
    </row>
    <row r="5" spans="1:21" x14ac:dyDescent="0.25">
      <c r="A5" s="15">
        <v>4</v>
      </c>
      <c r="B5" s="15" t="s">
        <v>11</v>
      </c>
      <c r="C5" s="15">
        <v>58</v>
      </c>
      <c r="D5" s="15">
        <v>539</v>
      </c>
      <c r="E5" s="22">
        <v>10437370</v>
      </c>
      <c r="F5" s="22">
        <v>64</v>
      </c>
      <c r="G5" s="22">
        <v>280100</v>
      </c>
      <c r="H5" s="22">
        <v>70</v>
      </c>
      <c r="I5" s="22">
        <v>97836390</v>
      </c>
      <c r="J5" s="22">
        <v>94</v>
      </c>
      <c r="K5" s="22">
        <v>26745200</v>
      </c>
      <c r="L5" s="22">
        <v>52</v>
      </c>
      <c r="M5" s="22">
        <v>1054302110</v>
      </c>
      <c r="N5" s="22">
        <v>73</v>
      </c>
      <c r="O5" s="22">
        <v>22662600</v>
      </c>
      <c r="P5" s="22">
        <v>94</v>
      </c>
      <c r="Q5" s="22">
        <v>4143820</v>
      </c>
      <c r="R5" s="22">
        <v>34</v>
      </c>
      <c r="S5" s="22">
        <v>7759410</v>
      </c>
      <c r="T5" s="22">
        <v>58</v>
      </c>
      <c r="U5" s="15">
        <v>0</v>
      </c>
    </row>
    <row r="6" spans="1:21" x14ac:dyDescent="0.25">
      <c r="A6" s="15">
        <v>5</v>
      </c>
      <c r="B6" s="15" t="s">
        <v>13</v>
      </c>
      <c r="C6" s="15">
        <v>56</v>
      </c>
      <c r="D6" s="15">
        <v>533</v>
      </c>
      <c r="E6" s="22">
        <v>27421850</v>
      </c>
      <c r="F6" s="22">
        <v>100</v>
      </c>
      <c r="G6" s="22">
        <v>1003950</v>
      </c>
      <c r="H6" s="22">
        <v>94</v>
      </c>
      <c r="I6" s="22">
        <v>88064330</v>
      </c>
      <c r="J6" s="22">
        <v>85</v>
      </c>
      <c r="K6" s="22">
        <v>31143950</v>
      </c>
      <c r="L6" s="22">
        <v>61</v>
      </c>
      <c r="M6" s="22">
        <v>556664940</v>
      </c>
      <c r="N6" s="22">
        <v>52</v>
      </c>
      <c r="O6" s="22">
        <v>3385750</v>
      </c>
      <c r="P6" s="22">
        <v>25</v>
      </c>
      <c r="Q6" s="22">
        <v>5414610</v>
      </c>
      <c r="R6" s="22">
        <v>55</v>
      </c>
      <c r="S6" s="22">
        <v>7856600</v>
      </c>
      <c r="T6" s="22">
        <v>61</v>
      </c>
      <c r="U6" s="15"/>
    </row>
    <row r="7" spans="1:21" x14ac:dyDescent="0.25">
      <c r="A7" s="15">
        <v>6</v>
      </c>
      <c r="B7" s="15" t="s">
        <v>12</v>
      </c>
      <c r="C7" s="15">
        <v>54</v>
      </c>
      <c r="D7" s="15">
        <v>530</v>
      </c>
      <c r="E7" s="22">
        <v>6452550</v>
      </c>
      <c r="F7" s="22">
        <v>49</v>
      </c>
      <c r="G7" s="22">
        <v>167880</v>
      </c>
      <c r="H7" s="22">
        <v>58</v>
      </c>
      <c r="I7" s="22">
        <v>7663630</v>
      </c>
      <c r="J7" s="22">
        <v>19</v>
      </c>
      <c r="K7" s="22">
        <v>107768500</v>
      </c>
      <c r="L7" s="22">
        <v>88</v>
      </c>
      <c r="M7" s="22">
        <v>1178017980</v>
      </c>
      <c r="N7" s="22">
        <v>79</v>
      </c>
      <c r="O7" s="22">
        <v>16617830</v>
      </c>
      <c r="P7" s="22">
        <v>82</v>
      </c>
      <c r="Q7" s="22">
        <v>8375150</v>
      </c>
      <c r="R7" s="22">
        <v>67</v>
      </c>
      <c r="S7" s="22">
        <v>17573770</v>
      </c>
      <c r="T7" s="22">
        <v>88</v>
      </c>
      <c r="U7" s="15"/>
    </row>
    <row r="8" spans="1:21" x14ac:dyDescent="0.25">
      <c r="A8" s="15">
        <v>7</v>
      </c>
      <c r="B8" s="15" t="s">
        <v>64</v>
      </c>
      <c r="C8" s="15">
        <v>52</v>
      </c>
      <c r="D8" s="15">
        <v>524</v>
      </c>
      <c r="E8" s="22">
        <v>11103850</v>
      </c>
      <c r="F8" s="22">
        <v>70</v>
      </c>
      <c r="G8" s="22">
        <v>211680</v>
      </c>
      <c r="H8" s="22">
        <v>67</v>
      </c>
      <c r="I8" s="22">
        <v>10866630</v>
      </c>
      <c r="J8" s="22">
        <v>28</v>
      </c>
      <c r="K8" s="22">
        <v>39198130</v>
      </c>
      <c r="L8" s="22">
        <v>67</v>
      </c>
      <c r="M8" s="22">
        <v>739428090</v>
      </c>
      <c r="N8" s="22">
        <v>58</v>
      </c>
      <c r="O8" s="22">
        <v>5350510</v>
      </c>
      <c r="P8" s="22">
        <v>55</v>
      </c>
      <c r="Q8" s="22">
        <v>16420000</v>
      </c>
      <c r="R8" s="22">
        <v>94</v>
      </c>
      <c r="S8" s="22">
        <v>12240570</v>
      </c>
      <c r="T8" s="22">
        <v>85</v>
      </c>
      <c r="U8" s="15"/>
    </row>
    <row r="9" spans="1:21" x14ac:dyDescent="0.25">
      <c r="A9" s="15">
        <v>8</v>
      </c>
      <c r="B9" s="15" t="s">
        <v>71</v>
      </c>
      <c r="C9" s="15">
        <v>50</v>
      </c>
      <c r="D9" s="15">
        <v>515</v>
      </c>
      <c r="E9" s="22">
        <v>12899570</v>
      </c>
      <c r="F9" s="22">
        <v>79</v>
      </c>
      <c r="G9" s="22">
        <v>91380</v>
      </c>
      <c r="H9" s="22">
        <v>34</v>
      </c>
      <c r="I9" s="22">
        <v>11484410</v>
      </c>
      <c r="J9" s="22">
        <v>34</v>
      </c>
      <c r="K9" s="22">
        <v>18589130</v>
      </c>
      <c r="L9" s="22">
        <v>34</v>
      </c>
      <c r="M9" s="22">
        <v>2236627000</v>
      </c>
      <c r="N9" s="22">
        <v>94</v>
      </c>
      <c r="O9" s="22">
        <v>13569350</v>
      </c>
      <c r="P9" s="22">
        <v>76</v>
      </c>
      <c r="Q9" s="22">
        <v>13870390</v>
      </c>
      <c r="R9" s="22">
        <v>85</v>
      </c>
      <c r="S9" s="22">
        <v>11980040</v>
      </c>
      <c r="T9" s="22">
        <v>79</v>
      </c>
      <c r="U9" s="15"/>
    </row>
    <row r="10" spans="1:21" x14ac:dyDescent="0.25">
      <c r="A10" s="15">
        <v>9</v>
      </c>
      <c r="B10" s="15" t="s">
        <v>19</v>
      </c>
      <c r="C10" s="15">
        <v>48</v>
      </c>
      <c r="D10" s="15">
        <v>506</v>
      </c>
      <c r="E10" s="22">
        <v>11997260</v>
      </c>
      <c r="F10" s="22">
        <v>73</v>
      </c>
      <c r="G10" s="22">
        <v>51310</v>
      </c>
      <c r="H10" s="22">
        <v>13</v>
      </c>
      <c r="I10" s="22">
        <v>17424280</v>
      </c>
      <c r="J10" s="22">
        <v>55</v>
      </c>
      <c r="K10" s="22">
        <v>122645840</v>
      </c>
      <c r="L10" s="22">
        <v>94</v>
      </c>
      <c r="M10" s="22">
        <v>973692010</v>
      </c>
      <c r="N10" s="22">
        <v>70</v>
      </c>
      <c r="O10" s="22">
        <v>6564600</v>
      </c>
      <c r="P10" s="22">
        <v>61</v>
      </c>
      <c r="Q10" s="22">
        <v>9857600</v>
      </c>
      <c r="R10" s="22">
        <v>73</v>
      </c>
      <c r="S10" s="22">
        <v>9620940</v>
      </c>
      <c r="T10" s="22">
        <v>67</v>
      </c>
      <c r="U10" s="15"/>
    </row>
    <row r="11" spans="1:21" x14ac:dyDescent="0.25">
      <c r="A11" s="15">
        <v>10</v>
      </c>
      <c r="B11" s="15" t="s">
        <v>18</v>
      </c>
      <c r="C11" s="15">
        <v>46</v>
      </c>
      <c r="D11" s="15">
        <v>500</v>
      </c>
      <c r="E11" s="22">
        <v>5800480</v>
      </c>
      <c r="F11" s="22">
        <v>40</v>
      </c>
      <c r="G11" s="22">
        <v>310790</v>
      </c>
      <c r="H11" s="22">
        <v>76</v>
      </c>
      <c r="I11" s="22">
        <v>25799990</v>
      </c>
      <c r="J11" s="22">
        <v>64</v>
      </c>
      <c r="K11" s="22">
        <v>51673440</v>
      </c>
      <c r="L11" s="22">
        <v>73</v>
      </c>
      <c r="M11" s="22">
        <v>2471902380</v>
      </c>
      <c r="N11" s="22">
        <v>100</v>
      </c>
      <c r="O11" s="22">
        <v>6157360</v>
      </c>
      <c r="P11" s="22">
        <v>58</v>
      </c>
      <c r="Q11" s="22">
        <v>7334700</v>
      </c>
      <c r="R11" s="22">
        <v>61</v>
      </c>
      <c r="S11" s="22">
        <v>3710250</v>
      </c>
      <c r="T11" s="22">
        <v>28</v>
      </c>
      <c r="U11" s="15"/>
    </row>
    <row r="12" spans="1:21" x14ac:dyDescent="0.25">
      <c r="A12" s="15">
        <v>11</v>
      </c>
      <c r="B12" s="15" t="s">
        <v>30</v>
      </c>
      <c r="C12" s="15">
        <v>44</v>
      </c>
      <c r="D12" s="15">
        <v>473</v>
      </c>
      <c r="E12" s="22">
        <v>6688970</v>
      </c>
      <c r="F12" s="22">
        <v>52</v>
      </c>
      <c r="G12" s="22">
        <v>621540</v>
      </c>
      <c r="H12" s="22">
        <v>85</v>
      </c>
      <c r="I12" s="22">
        <v>50300630</v>
      </c>
      <c r="J12" s="22">
        <v>76</v>
      </c>
      <c r="K12" s="22">
        <v>6713730</v>
      </c>
      <c r="L12" s="22">
        <v>16</v>
      </c>
      <c r="M12" s="22">
        <v>1628251680</v>
      </c>
      <c r="N12" s="22">
        <v>85</v>
      </c>
      <c r="O12" s="22">
        <v>3646900</v>
      </c>
      <c r="P12" s="22">
        <v>28</v>
      </c>
      <c r="Q12" s="22">
        <v>19889780</v>
      </c>
      <c r="R12" s="22">
        <v>100</v>
      </c>
      <c r="S12" s="22">
        <v>4635540</v>
      </c>
      <c r="T12" s="22">
        <v>31</v>
      </c>
      <c r="U12" s="15"/>
    </row>
    <row r="13" spans="1:21" x14ac:dyDescent="0.25">
      <c r="A13" s="15">
        <v>12</v>
      </c>
      <c r="B13" s="15" t="s">
        <v>257</v>
      </c>
      <c r="C13" s="15">
        <v>40</v>
      </c>
      <c r="D13" s="15">
        <v>461</v>
      </c>
      <c r="E13" s="22">
        <v>4355680</v>
      </c>
      <c r="F13" s="22">
        <v>28</v>
      </c>
      <c r="G13" s="22">
        <v>380270</v>
      </c>
      <c r="H13" s="22">
        <v>82</v>
      </c>
      <c r="I13" s="22">
        <v>90201000</v>
      </c>
      <c r="J13" s="22">
        <v>88</v>
      </c>
      <c r="K13" s="22">
        <v>24331040</v>
      </c>
      <c r="L13" s="22">
        <v>43</v>
      </c>
      <c r="M13" s="22">
        <v>518696700</v>
      </c>
      <c r="N13" s="22">
        <v>46</v>
      </c>
      <c r="O13" s="22">
        <v>13046460</v>
      </c>
      <c r="P13" s="22">
        <v>73</v>
      </c>
      <c r="Q13" s="22">
        <v>3973340</v>
      </c>
      <c r="R13" s="22">
        <v>28</v>
      </c>
      <c r="S13" s="22">
        <v>10927700</v>
      </c>
      <c r="T13" s="22">
        <v>73</v>
      </c>
      <c r="U13" s="15"/>
    </row>
    <row r="14" spans="1:21" x14ac:dyDescent="0.25">
      <c r="A14" s="15">
        <v>13</v>
      </c>
      <c r="B14" s="15" t="s">
        <v>262</v>
      </c>
      <c r="C14" s="15">
        <v>42</v>
      </c>
      <c r="D14" s="15">
        <v>461</v>
      </c>
      <c r="E14" s="22">
        <v>13939180</v>
      </c>
      <c r="F14" s="22">
        <v>82</v>
      </c>
      <c r="G14" s="22">
        <v>191360</v>
      </c>
      <c r="H14" s="22">
        <v>64</v>
      </c>
      <c r="I14" s="22">
        <v>46048070</v>
      </c>
      <c r="J14" s="22">
        <v>70</v>
      </c>
      <c r="K14" s="22">
        <v>8943270</v>
      </c>
      <c r="L14" s="22">
        <v>19</v>
      </c>
      <c r="M14" s="22">
        <v>433565140</v>
      </c>
      <c r="N14" s="22">
        <v>37</v>
      </c>
      <c r="O14" s="22">
        <v>3927740</v>
      </c>
      <c r="P14" s="22">
        <v>37</v>
      </c>
      <c r="Q14" s="22">
        <v>13989470</v>
      </c>
      <c r="R14" s="22">
        <v>88</v>
      </c>
      <c r="S14" s="22">
        <v>8102400</v>
      </c>
      <c r="T14" s="22">
        <v>64</v>
      </c>
      <c r="U14" s="15"/>
    </row>
    <row r="15" spans="1:21" x14ac:dyDescent="0.25">
      <c r="A15" s="15">
        <v>14</v>
      </c>
      <c r="B15" s="15" t="s">
        <v>270</v>
      </c>
      <c r="C15" s="15">
        <v>38</v>
      </c>
      <c r="D15" s="15">
        <v>455</v>
      </c>
      <c r="E15" s="22">
        <v>18361780</v>
      </c>
      <c r="F15" s="22">
        <v>88</v>
      </c>
      <c r="G15" s="22">
        <v>93090</v>
      </c>
      <c r="H15" s="22">
        <v>37</v>
      </c>
      <c r="I15" s="22">
        <v>13790280</v>
      </c>
      <c r="J15" s="22">
        <v>46</v>
      </c>
      <c r="K15" s="22">
        <v>28524410</v>
      </c>
      <c r="L15" s="22">
        <v>58</v>
      </c>
      <c r="M15" s="22">
        <v>496587620</v>
      </c>
      <c r="N15" s="22">
        <v>43</v>
      </c>
      <c r="O15" s="22">
        <v>5199010</v>
      </c>
      <c r="P15" s="22">
        <v>52</v>
      </c>
      <c r="Q15" s="22">
        <v>5019100</v>
      </c>
      <c r="R15" s="22">
        <v>49</v>
      </c>
      <c r="S15" s="22">
        <v>12034320</v>
      </c>
      <c r="T15" s="22">
        <v>82</v>
      </c>
      <c r="U15" s="15"/>
    </row>
    <row r="16" spans="1:21" x14ac:dyDescent="0.25">
      <c r="A16" s="15">
        <v>15</v>
      </c>
      <c r="B16" s="15" t="s">
        <v>148</v>
      </c>
      <c r="C16" s="15">
        <v>36</v>
      </c>
      <c r="D16" s="15">
        <v>449</v>
      </c>
      <c r="E16" s="22">
        <v>7490900</v>
      </c>
      <c r="F16" s="22">
        <v>58</v>
      </c>
      <c r="G16" s="22">
        <v>899370</v>
      </c>
      <c r="H16" s="22">
        <v>88</v>
      </c>
      <c r="I16" s="22">
        <v>69378120</v>
      </c>
      <c r="J16" s="22">
        <v>79</v>
      </c>
      <c r="K16" s="22">
        <v>33725070</v>
      </c>
      <c r="L16" s="22">
        <v>64</v>
      </c>
      <c r="M16" s="22">
        <v>260432630</v>
      </c>
      <c r="N16" s="22">
        <v>19</v>
      </c>
      <c r="O16" s="22">
        <v>3675250</v>
      </c>
      <c r="P16" s="22">
        <v>31</v>
      </c>
      <c r="Q16" s="22">
        <v>9107600</v>
      </c>
      <c r="R16" s="22">
        <v>70</v>
      </c>
      <c r="S16" s="22">
        <v>5407610</v>
      </c>
      <c r="T16" s="22">
        <v>40</v>
      </c>
      <c r="U16" s="15"/>
    </row>
    <row r="17" spans="1:21" x14ac:dyDescent="0.25">
      <c r="A17" s="15">
        <v>16</v>
      </c>
      <c r="B17" s="15" t="s">
        <v>20</v>
      </c>
      <c r="C17" s="15">
        <v>34</v>
      </c>
      <c r="D17" s="15">
        <v>434</v>
      </c>
      <c r="E17" s="22">
        <v>4724110</v>
      </c>
      <c r="F17" s="22">
        <v>34</v>
      </c>
      <c r="G17" s="22">
        <v>173600</v>
      </c>
      <c r="H17" s="22">
        <v>61</v>
      </c>
      <c r="I17" s="22">
        <v>39621270</v>
      </c>
      <c r="J17" s="22">
        <v>67</v>
      </c>
      <c r="K17" s="22">
        <v>26203750</v>
      </c>
      <c r="L17" s="22">
        <v>46</v>
      </c>
      <c r="M17" s="22">
        <v>745371900</v>
      </c>
      <c r="N17" s="22">
        <v>61</v>
      </c>
      <c r="O17" s="22">
        <v>18193070</v>
      </c>
      <c r="P17" s="22">
        <v>88</v>
      </c>
      <c r="Q17" s="22">
        <v>5211300</v>
      </c>
      <c r="R17" s="22">
        <v>52</v>
      </c>
      <c r="S17" s="22">
        <v>3164430</v>
      </c>
      <c r="T17" s="22">
        <v>25</v>
      </c>
      <c r="U17" s="15"/>
    </row>
    <row r="18" spans="1:21" x14ac:dyDescent="0.25">
      <c r="A18" s="15">
        <v>17</v>
      </c>
      <c r="B18" s="15" t="s">
        <v>67</v>
      </c>
      <c r="C18" s="15">
        <v>32</v>
      </c>
      <c r="D18" s="15">
        <v>392</v>
      </c>
      <c r="E18" s="22">
        <v>10485360</v>
      </c>
      <c r="F18" s="22">
        <v>67</v>
      </c>
      <c r="G18" s="22">
        <v>310490</v>
      </c>
      <c r="H18" s="22">
        <v>73</v>
      </c>
      <c r="I18" s="22">
        <v>8138990</v>
      </c>
      <c r="J18" s="22">
        <v>25</v>
      </c>
      <c r="K18" s="22">
        <v>56293150</v>
      </c>
      <c r="L18" s="22">
        <v>76</v>
      </c>
      <c r="M18" s="22">
        <v>352684260</v>
      </c>
      <c r="N18" s="22">
        <v>31</v>
      </c>
      <c r="O18" s="22">
        <v>4544030</v>
      </c>
      <c r="P18" s="22">
        <v>46</v>
      </c>
      <c r="Q18" s="22">
        <v>4322750</v>
      </c>
      <c r="R18" s="22">
        <v>40</v>
      </c>
      <c r="S18" s="22">
        <v>4649980</v>
      </c>
      <c r="T18" s="22">
        <v>34</v>
      </c>
      <c r="U18" s="15"/>
    </row>
    <row r="19" spans="1:21" x14ac:dyDescent="0.25">
      <c r="A19" s="15">
        <v>18</v>
      </c>
      <c r="B19" s="15" t="s">
        <v>62</v>
      </c>
      <c r="C19" s="15">
        <v>30</v>
      </c>
      <c r="D19" s="15">
        <v>386</v>
      </c>
      <c r="E19" s="22">
        <v>5903600</v>
      </c>
      <c r="F19" s="22">
        <v>43</v>
      </c>
      <c r="G19" s="22">
        <v>138890</v>
      </c>
      <c r="H19" s="22">
        <v>49</v>
      </c>
      <c r="I19" s="22">
        <v>82804870</v>
      </c>
      <c r="J19" s="22">
        <v>82</v>
      </c>
      <c r="K19" s="22">
        <v>26346610</v>
      </c>
      <c r="L19" s="22">
        <v>49</v>
      </c>
      <c r="M19" s="22">
        <v>397486500</v>
      </c>
      <c r="N19" s="22">
        <v>34</v>
      </c>
      <c r="O19" s="22">
        <v>16912330</v>
      </c>
      <c r="P19" s="22">
        <v>85</v>
      </c>
      <c r="Q19" s="22">
        <v>3165790</v>
      </c>
      <c r="R19" s="22">
        <v>22</v>
      </c>
      <c r="S19" s="22">
        <v>2523000</v>
      </c>
      <c r="T19" s="22">
        <v>22</v>
      </c>
      <c r="U19" s="15"/>
    </row>
    <row r="20" spans="1:21" x14ac:dyDescent="0.25">
      <c r="A20" s="15">
        <v>19</v>
      </c>
      <c r="B20" s="15" t="s">
        <v>261</v>
      </c>
      <c r="C20" s="15">
        <v>28</v>
      </c>
      <c r="D20" s="15">
        <v>380</v>
      </c>
      <c r="E20" s="22">
        <v>9036510</v>
      </c>
      <c r="F20" s="22">
        <v>61</v>
      </c>
      <c r="G20" s="22">
        <v>135970</v>
      </c>
      <c r="H20" s="22">
        <v>46</v>
      </c>
      <c r="I20" s="22">
        <v>6319360</v>
      </c>
      <c r="J20" s="22">
        <v>16</v>
      </c>
      <c r="K20" s="22">
        <v>66358030</v>
      </c>
      <c r="L20" s="22">
        <v>79</v>
      </c>
      <c r="M20" s="22">
        <v>1087439320</v>
      </c>
      <c r="N20" s="22">
        <v>76</v>
      </c>
      <c r="O20" s="22">
        <v>3899060</v>
      </c>
      <c r="P20" s="22">
        <v>34</v>
      </c>
      <c r="Q20" s="22">
        <v>3634580</v>
      </c>
      <c r="R20" s="22">
        <v>25</v>
      </c>
      <c r="S20" s="22">
        <v>5536800</v>
      </c>
      <c r="T20" s="22">
        <v>43</v>
      </c>
      <c r="U20" s="15"/>
    </row>
    <row r="21" spans="1:21" x14ac:dyDescent="0.25">
      <c r="A21" s="15">
        <v>20</v>
      </c>
      <c r="B21" s="15" t="s">
        <v>77</v>
      </c>
      <c r="C21" s="15">
        <v>26</v>
      </c>
      <c r="D21" s="15">
        <v>356</v>
      </c>
      <c r="E21" s="22">
        <v>2919540</v>
      </c>
      <c r="F21" s="22">
        <v>16</v>
      </c>
      <c r="G21" s="22">
        <v>61270</v>
      </c>
      <c r="H21" s="22">
        <v>22</v>
      </c>
      <c r="I21" s="22">
        <v>18340270</v>
      </c>
      <c r="J21" s="22">
        <v>58</v>
      </c>
      <c r="K21" s="22">
        <v>71795040</v>
      </c>
      <c r="L21" s="22">
        <v>82</v>
      </c>
      <c r="M21" s="22">
        <v>477575250</v>
      </c>
      <c r="N21" s="22">
        <v>40</v>
      </c>
      <c r="O21" s="22">
        <v>4073440</v>
      </c>
      <c r="P21" s="22">
        <v>43</v>
      </c>
      <c r="Q21" s="22">
        <v>6615950</v>
      </c>
      <c r="R21" s="22">
        <v>58</v>
      </c>
      <c r="S21" s="22">
        <v>5107740</v>
      </c>
      <c r="T21" s="22">
        <v>37</v>
      </c>
      <c r="U21" s="15"/>
    </row>
    <row r="22" spans="1:21" x14ac:dyDescent="0.25">
      <c r="A22" s="15">
        <v>21</v>
      </c>
      <c r="B22" s="15" t="s">
        <v>168</v>
      </c>
      <c r="C22" s="15">
        <v>24</v>
      </c>
      <c r="D22" s="15">
        <v>347</v>
      </c>
      <c r="E22" s="22">
        <v>6130910</v>
      </c>
      <c r="F22" s="22">
        <v>46</v>
      </c>
      <c r="G22" s="22">
        <v>98750</v>
      </c>
      <c r="H22" s="22">
        <v>40</v>
      </c>
      <c r="I22" s="22">
        <v>12398050</v>
      </c>
      <c r="J22" s="22">
        <v>40</v>
      </c>
      <c r="K22" s="22">
        <v>27064760</v>
      </c>
      <c r="L22" s="22">
        <v>55</v>
      </c>
      <c r="M22" s="22">
        <v>306743780</v>
      </c>
      <c r="N22" s="22">
        <v>25</v>
      </c>
      <c r="O22" s="22">
        <v>2037990</v>
      </c>
      <c r="P22" s="22">
        <v>16</v>
      </c>
      <c r="Q22" s="22">
        <v>4072760</v>
      </c>
      <c r="R22" s="22">
        <v>31</v>
      </c>
      <c r="S22" s="22">
        <v>19323450</v>
      </c>
      <c r="T22" s="22">
        <v>94</v>
      </c>
      <c r="U22" s="15"/>
    </row>
    <row r="23" spans="1:21" x14ac:dyDescent="0.25">
      <c r="A23" s="15">
        <v>22</v>
      </c>
      <c r="B23" s="15" t="s">
        <v>272</v>
      </c>
      <c r="C23" s="15">
        <v>22</v>
      </c>
      <c r="D23" s="15">
        <v>341</v>
      </c>
      <c r="E23" s="22">
        <v>3921830</v>
      </c>
      <c r="F23" s="22">
        <v>25</v>
      </c>
      <c r="G23" s="22">
        <v>57870</v>
      </c>
      <c r="H23" s="22">
        <v>19</v>
      </c>
      <c r="I23" s="22">
        <v>11255450</v>
      </c>
      <c r="J23" s="22">
        <v>31</v>
      </c>
      <c r="K23" s="22">
        <v>40932850</v>
      </c>
      <c r="L23" s="22">
        <v>70</v>
      </c>
      <c r="M23" s="22">
        <v>805778580</v>
      </c>
      <c r="N23" s="22">
        <v>64</v>
      </c>
      <c r="O23" s="22">
        <v>7125530</v>
      </c>
      <c r="P23" s="22">
        <v>64</v>
      </c>
      <c r="Q23" s="22">
        <v>2666290</v>
      </c>
      <c r="R23" s="22">
        <v>19</v>
      </c>
      <c r="S23" s="22">
        <v>6466020</v>
      </c>
      <c r="T23" s="22">
        <v>49</v>
      </c>
      <c r="U23" s="15"/>
    </row>
    <row r="24" spans="1:21" x14ac:dyDescent="0.25">
      <c r="A24" s="15">
        <v>23</v>
      </c>
      <c r="B24" s="15" t="s">
        <v>269</v>
      </c>
      <c r="C24" s="15">
        <v>20</v>
      </c>
      <c r="D24" s="15">
        <v>332</v>
      </c>
      <c r="E24" s="22">
        <v>4573900</v>
      </c>
      <c r="F24" s="22">
        <v>31</v>
      </c>
      <c r="G24" s="22">
        <v>89630</v>
      </c>
      <c r="H24" s="22">
        <v>31</v>
      </c>
      <c r="I24" s="22">
        <v>11648330</v>
      </c>
      <c r="J24" s="22">
        <v>37</v>
      </c>
      <c r="K24" s="22">
        <v>22084280</v>
      </c>
      <c r="L24" s="22">
        <v>37</v>
      </c>
      <c r="M24" s="22">
        <v>290171950</v>
      </c>
      <c r="N24" s="22">
        <v>22</v>
      </c>
      <c r="O24" s="22">
        <v>3963000</v>
      </c>
      <c r="P24" s="22">
        <v>40</v>
      </c>
      <c r="Q24" s="22">
        <v>8189800</v>
      </c>
      <c r="R24" s="22">
        <v>64</v>
      </c>
      <c r="S24" s="22">
        <v>9715280</v>
      </c>
      <c r="T24" s="22">
        <v>70</v>
      </c>
      <c r="U24" s="15"/>
    </row>
    <row r="25" spans="1:21" x14ac:dyDescent="0.25">
      <c r="A25" s="15">
        <v>24</v>
      </c>
      <c r="B25" s="15" t="s">
        <v>65</v>
      </c>
      <c r="C25" s="15">
        <v>18</v>
      </c>
      <c r="D25" s="15">
        <v>311</v>
      </c>
      <c r="E25" s="22">
        <v>7471010</v>
      </c>
      <c r="F25" s="22">
        <v>55</v>
      </c>
      <c r="G25" s="22">
        <v>55700</v>
      </c>
      <c r="H25" s="22">
        <v>16</v>
      </c>
      <c r="I25" s="22">
        <v>13933550</v>
      </c>
      <c r="J25" s="22">
        <v>49</v>
      </c>
      <c r="K25" s="22">
        <v>13701550</v>
      </c>
      <c r="L25" s="22">
        <v>25</v>
      </c>
      <c r="M25" s="22">
        <v>1890031430</v>
      </c>
      <c r="N25" s="22">
        <v>88</v>
      </c>
      <c r="O25" s="22">
        <v>2394730</v>
      </c>
      <c r="P25" s="22">
        <v>19</v>
      </c>
      <c r="Q25" s="22">
        <v>5017810</v>
      </c>
      <c r="R25" s="22">
        <v>46</v>
      </c>
      <c r="S25" s="22">
        <v>1366610</v>
      </c>
      <c r="T25" s="22">
        <v>13</v>
      </c>
      <c r="U25" s="15"/>
    </row>
    <row r="26" spans="1:21" x14ac:dyDescent="0.25">
      <c r="A26" s="15">
        <v>25</v>
      </c>
      <c r="B26" s="15" t="s">
        <v>263</v>
      </c>
      <c r="C26" s="15">
        <v>16</v>
      </c>
      <c r="D26" s="15">
        <v>281</v>
      </c>
      <c r="E26" s="22">
        <v>3059080</v>
      </c>
      <c r="F26" s="22">
        <v>22</v>
      </c>
      <c r="G26" s="22">
        <v>89620</v>
      </c>
      <c r="H26" s="22">
        <v>28</v>
      </c>
      <c r="I26" s="22">
        <v>23705010</v>
      </c>
      <c r="J26" s="22">
        <v>61</v>
      </c>
      <c r="K26" s="22">
        <v>23974970</v>
      </c>
      <c r="L26" s="22">
        <v>40</v>
      </c>
      <c r="M26" s="22">
        <v>734664020</v>
      </c>
      <c r="N26" s="22">
        <v>55</v>
      </c>
      <c r="O26" s="22">
        <v>2408940</v>
      </c>
      <c r="P26" s="22">
        <v>22</v>
      </c>
      <c r="Q26" s="22">
        <v>4253960</v>
      </c>
      <c r="R26" s="22">
        <v>37</v>
      </c>
      <c r="S26" s="22">
        <v>2181740</v>
      </c>
      <c r="T26" s="22">
        <v>16</v>
      </c>
      <c r="U26" s="15"/>
    </row>
    <row r="27" spans="1:21" x14ac:dyDescent="0.25">
      <c r="A27" s="15">
        <v>26</v>
      </c>
      <c r="B27" s="15" t="s">
        <v>267</v>
      </c>
      <c r="C27" s="15">
        <v>14</v>
      </c>
      <c r="D27" s="15">
        <v>278</v>
      </c>
      <c r="E27" s="22">
        <v>2279570</v>
      </c>
      <c r="F27" s="22">
        <v>13</v>
      </c>
      <c r="G27" s="22">
        <v>115340</v>
      </c>
      <c r="H27" s="22">
        <v>43</v>
      </c>
      <c r="I27" s="22">
        <v>15488280</v>
      </c>
      <c r="J27" s="22">
        <v>52</v>
      </c>
      <c r="K27" s="22">
        <v>18083830</v>
      </c>
      <c r="L27" s="22">
        <v>31</v>
      </c>
      <c r="M27" s="22">
        <v>309259430</v>
      </c>
      <c r="N27" s="22">
        <v>28</v>
      </c>
      <c r="O27" s="22">
        <v>5047780</v>
      </c>
      <c r="P27" s="22">
        <v>49</v>
      </c>
      <c r="Q27" s="22">
        <v>4665240</v>
      </c>
      <c r="R27" s="22">
        <v>43</v>
      </c>
      <c r="S27" s="22">
        <v>2208630</v>
      </c>
      <c r="T27" s="22">
        <v>19</v>
      </c>
      <c r="U27" s="15"/>
    </row>
    <row r="28" spans="1:21" x14ac:dyDescent="0.25">
      <c r="A28" s="15">
        <v>27</v>
      </c>
      <c r="B28" s="15" t="s">
        <v>81</v>
      </c>
      <c r="C28" s="15">
        <v>12</v>
      </c>
      <c r="D28" s="15">
        <v>242</v>
      </c>
      <c r="E28" s="22">
        <v>2998160</v>
      </c>
      <c r="F28" s="22">
        <v>19</v>
      </c>
      <c r="G28" s="22">
        <v>77690</v>
      </c>
      <c r="H28" s="22">
        <v>25</v>
      </c>
      <c r="I28" s="22">
        <v>13272370</v>
      </c>
      <c r="J28" s="22">
        <v>43</v>
      </c>
      <c r="K28" s="22">
        <v>5382740</v>
      </c>
      <c r="L28" s="22">
        <v>13</v>
      </c>
      <c r="M28" s="22">
        <v>180294260</v>
      </c>
      <c r="N28" s="22">
        <v>13</v>
      </c>
      <c r="O28" s="22">
        <v>9871110</v>
      </c>
      <c r="P28" s="22">
        <v>70</v>
      </c>
      <c r="Q28" s="22">
        <v>2046880</v>
      </c>
      <c r="R28" s="22">
        <v>13</v>
      </c>
      <c r="S28" s="22">
        <v>5687390</v>
      </c>
      <c r="T28" s="22">
        <v>46</v>
      </c>
      <c r="U28" s="15"/>
    </row>
    <row r="29" spans="1:21" x14ac:dyDescent="0.25">
      <c r="A29" s="15">
        <v>28</v>
      </c>
      <c r="B29" s="15" t="s">
        <v>268</v>
      </c>
      <c r="C29" s="15">
        <v>10</v>
      </c>
      <c r="D29" s="15">
        <v>230</v>
      </c>
      <c r="E29" s="22">
        <v>5043320</v>
      </c>
      <c r="F29" s="22">
        <v>37</v>
      </c>
      <c r="G29" s="22">
        <v>162670</v>
      </c>
      <c r="H29" s="22">
        <v>52</v>
      </c>
      <c r="I29" s="22">
        <v>7697650</v>
      </c>
      <c r="J29" s="22">
        <v>22</v>
      </c>
      <c r="K29" s="22">
        <v>9273160</v>
      </c>
      <c r="L29" s="22">
        <v>22</v>
      </c>
      <c r="M29" s="22">
        <v>232696550</v>
      </c>
      <c r="N29" s="22">
        <v>16</v>
      </c>
      <c r="O29" s="22">
        <v>1652700</v>
      </c>
      <c r="P29" s="22">
        <v>13</v>
      </c>
      <c r="Q29" s="22">
        <v>2217080</v>
      </c>
      <c r="R29" s="22">
        <v>16</v>
      </c>
      <c r="S29" s="22">
        <v>7435560</v>
      </c>
      <c r="T29" s="22">
        <v>52</v>
      </c>
      <c r="U29" s="15"/>
    </row>
    <row r="31" spans="1:21" x14ac:dyDescent="0.25">
      <c r="A31" s="65" t="s">
        <v>280</v>
      </c>
    </row>
  </sheetData>
  <sortState ref="A2:U29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workbookViewId="0">
      <selection activeCell="D32" sqref="D32"/>
    </sheetView>
  </sheetViews>
  <sheetFormatPr defaultRowHeight="15" x14ac:dyDescent="0.25"/>
  <cols>
    <col min="1" max="1" width="24.7109375" bestFit="1" customWidth="1"/>
    <col min="2" max="2" width="16.140625" bestFit="1" customWidth="1"/>
  </cols>
  <sheetData>
    <row r="1" spans="1:3" x14ac:dyDescent="0.25">
      <c r="A1" s="3" t="s">
        <v>255</v>
      </c>
    </row>
    <row r="3" spans="1:3" x14ac:dyDescent="0.25">
      <c r="A3" s="62" t="s">
        <v>197</v>
      </c>
    </row>
    <row r="5" spans="1:3" x14ac:dyDescent="0.25">
      <c r="A5" s="17" t="s">
        <v>32</v>
      </c>
      <c r="B5" s="17" t="s">
        <v>1</v>
      </c>
      <c r="C5" s="17" t="s">
        <v>33</v>
      </c>
    </row>
    <row r="6" spans="1:3" x14ac:dyDescent="0.25">
      <c r="A6" s="15">
        <v>1</v>
      </c>
      <c r="B6" s="15" t="s">
        <v>273</v>
      </c>
      <c r="C6" s="15">
        <v>2</v>
      </c>
    </row>
    <row r="7" spans="1:3" x14ac:dyDescent="0.25">
      <c r="A7" s="15">
        <v>2</v>
      </c>
      <c r="B7" s="15" t="s">
        <v>274</v>
      </c>
      <c r="C7" s="15">
        <v>1</v>
      </c>
    </row>
    <row r="8" spans="1:3" x14ac:dyDescent="0.25">
      <c r="A8" s="15">
        <v>3</v>
      </c>
      <c r="B8" s="15" t="s">
        <v>275</v>
      </c>
      <c r="C8" s="15">
        <v>4</v>
      </c>
    </row>
    <row r="9" spans="1:3" x14ac:dyDescent="0.25">
      <c r="A9" s="15">
        <v>4</v>
      </c>
      <c r="B9" s="15" t="s">
        <v>276</v>
      </c>
      <c r="C9" s="15">
        <v>0</v>
      </c>
    </row>
    <row r="10" spans="1:3" x14ac:dyDescent="0.25">
      <c r="A10" s="42"/>
      <c r="B10" s="42"/>
      <c r="C10" s="42"/>
    </row>
    <row r="11" spans="1:3" x14ac:dyDescent="0.25">
      <c r="A11" s="62" t="s">
        <v>256</v>
      </c>
      <c r="B11" s="42"/>
      <c r="C11" s="42"/>
    </row>
    <row r="12" spans="1:3" x14ac:dyDescent="0.25">
      <c r="A12" s="42"/>
      <c r="B12" s="42"/>
      <c r="C12" s="42"/>
    </row>
    <row r="13" spans="1:3" x14ac:dyDescent="0.25">
      <c r="A13" s="17" t="s">
        <v>32</v>
      </c>
      <c r="B13" s="17" t="s">
        <v>1</v>
      </c>
      <c r="C13" s="17" t="s">
        <v>33</v>
      </c>
    </row>
    <row r="14" spans="1:3" x14ac:dyDescent="0.25">
      <c r="A14" s="15">
        <v>1</v>
      </c>
      <c r="B14" s="15" t="str">
        <f>B6</f>
        <v>Jonathan</v>
      </c>
      <c r="C14" s="15">
        <v>2</v>
      </c>
    </row>
    <row r="15" spans="1:3" x14ac:dyDescent="0.25">
      <c r="A15" s="15">
        <v>2</v>
      </c>
      <c r="B15" s="15" t="str">
        <f>B7</f>
        <v>Paul S</v>
      </c>
      <c r="C15" s="15">
        <v>4</v>
      </c>
    </row>
    <row r="16" spans="1:3" x14ac:dyDescent="0.25">
      <c r="A16" s="15">
        <v>3</v>
      </c>
      <c r="B16" s="15" t="str">
        <f>B8</f>
        <v>Tyler</v>
      </c>
      <c r="C16" s="15">
        <v>1</v>
      </c>
    </row>
    <row r="17" spans="1:3" x14ac:dyDescent="0.25">
      <c r="A17" s="15">
        <v>4</v>
      </c>
      <c r="B17" s="15" t="str">
        <f>B9</f>
        <v>Chris V</v>
      </c>
      <c r="C17" s="15">
        <v>0</v>
      </c>
    </row>
    <row r="18" spans="1:3" x14ac:dyDescent="0.25">
      <c r="A18" s="42"/>
      <c r="B18" s="42"/>
      <c r="C18" s="42"/>
    </row>
    <row r="19" spans="1:3" x14ac:dyDescent="0.25">
      <c r="A19" s="62" t="s">
        <v>251</v>
      </c>
      <c r="B19" s="42"/>
      <c r="C19" s="42"/>
    </row>
    <row r="20" spans="1:3" x14ac:dyDescent="0.25">
      <c r="A20" s="42"/>
      <c r="B20" s="42"/>
      <c r="C20" s="42"/>
    </row>
    <row r="21" spans="1:3" x14ac:dyDescent="0.25">
      <c r="A21" s="17" t="s">
        <v>32</v>
      </c>
      <c r="B21" s="17" t="s">
        <v>1</v>
      </c>
      <c r="C21" s="17" t="s">
        <v>33</v>
      </c>
    </row>
    <row r="22" spans="1:3" x14ac:dyDescent="0.25">
      <c r="A22" s="15">
        <v>1</v>
      </c>
      <c r="B22" s="15" t="str">
        <f>B6</f>
        <v>Jonathan</v>
      </c>
      <c r="C22" s="15">
        <v>2</v>
      </c>
    </row>
    <row r="23" spans="1:3" x14ac:dyDescent="0.25">
      <c r="A23" s="15">
        <v>2</v>
      </c>
      <c r="B23" s="15" t="str">
        <f>B7</f>
        <v>Paul S</v>
      </c>
      <c r="C23" s="15">
        <v>4</v>
      </c>
    </row>
    <row r="24" spans="1:3" x14ac:dyDescent="0.25">
      <c r="A24" s="15">
        <v>3</v>
      </c>
      <c r="B24" s="15" t="str">
        <f>B8</f>
        <v>Tyler</v>
      </c>
      <c r="C24" s="15">
        <v>1</v>
      </c>
    </row>
    <row r="25" spans="1:3" x14ac:dyDescent="0.25">
      <c r="A25" s="15">
        <v>4</v>
      </c>
      <c r="B25" s="15" t="str">
        <f>B9</f>
        <v>Chris V</v>
      </c>
      <c r="C25" s="15">
        <v>0</v>
      </c>
    </row>
    <row r="27" spans="1:3" x14ac:dyDescent="0.25">
      <c r="A27" s="62" t="s">
        <v>175</v>
      </c>
    </row>
    <row r="29" spans="1:3" x14ac:dyDescent="0.25">
      <c r="A29" s="17" t="s">
        <v>32</v>
      </c>
      <c r="B29" s="17" t="s">
        <v>1</v>
      </c>
      <c r="C29" s="17" t="s">
        <v>33</v>
      </c>
    </row>
    <row r="30" spans="1:3" x14ac:dyDescent="0.25">
      <c r="A30" s="15">
        <v>1</v>
      </c>
      <c r="B30" s="15" t="str">
        <f>B6</f>
        <v>Jonathan</v>
      </c>
      <c r="C30" s="15">
        <f>SUM(C6+C14+C22)</f>
        <v>6</v>
      </c>
    </row>
    <row r="31" spans="1:3" x14ac:dyDescent="0.25">
      <c r="A31" s="15">
        <v>2</v>
      </c>
      <c r="B31" s="15" t="str">
        <f>B7</f>
        <v>Paul S</v>
      </c>
      <c r="C31" s="15">
        <f>SUM(C7+C15+C23)</f>
        <v>9</v>
      </c>
    </row>
    <row r="32" spans="1:3" x14ac:dyDescent="0.25">
      <c r="A32" s="15">
        <v>3</v>
      </c>
      <c r="B32" s="15" t="str">
        <f>B8</f>
        <v>Tyler</v>
      </c>
      <c r="C32" s="15">
        <f>SUM(C8+C16+C24)</f>
        <v>6</v>
      </c>
    </row>
    <row r="33" spans="1:3" x14ac:dyDescent="0.25">
      <c r="A33" s="15">
        <v>4</v>
      </c>
      <c r="B33" s="15" t="str">
        <f>B9</f>
        <v>Chris V</v>
      </c>
      <c r="C33" s="15">
        <f>SUM(C9+C17+C25)</f>
        <v>0</v>
      </c>
    </row>
    <row r="35" spans="1:3" x14ac:dyDescent="0.25">
      <c r="A35" s="62" t="s">
        <v>266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31" sqref="A31"/>
    </sheetView>
  </sheetViews>
  <sheetFormatPr defaultColWidth="34.28515625" defaultRowHeight="15" x14ac:dyDescent="0.25"/>
  <cols>
    <col min="1" max="1" width="8.5703125" customWidth="1"/>
    <col min="2" max="2" width="21.5703125" bestFit="1" customWidth="1"/>
    <col min="3" max="3" width="12.140625" bestFit="1" customWidth="1"/>
    <col min="4" max="4" width="10" bestFit="1" customWidth="1"/>
    <col min="5" max="5" width="6.5703125" bestFit="1" customWidth="1"/>
    <col min="6" max="6" width="6.85546875" bestFit="1" customWidth="1"/>
    <col min="7" max="7" width="8.85546875" bestFit="1" customWidth="1"/>
  </cols>
  <sheetData>
    <row r="1" spans="1:7" x14ac:dyDescent="0.25">
      <c r="A1" s="3" t="s">
        <v>252</v>
      </c>
    </row>
    <row r="3" spans="1:7" x14ac:dyDescent="0.25">
      <c r="A3" s="75" t="s">
        <v>199</v>
      </c>
      <c r="B3" s="75" t="s">
        <v>200</v>
      </c>
      <c r="C3" s="75" t="s">
        <v>201</v>
      </c>
      <c r="D3" s="75" t="s">
        <v>202</v>
      </c>
      <c r="E3" s="75" t="s">
        <v>203</v>
      </c>
      <c r="F3" s="75" t="s">
        <v>204</v>
      </c>
      <c r="G3" s="79" t="s">
        <v>253</v>
      </c>
    </row>
    <row r="4" spans="1:7" x14ac:dyDescent="0.25">
      <c r="A4" s="76">
        <v>1</v>
      </c>
      <c r="B4" s="74" t="s">
        <v>205</v>
      </c>
      <c r="C4" s="77" t="s">
        <v>206</v>
      </c>
      <c r="D4" s="78">
        <v>168</v>
      </c>
      <c r="E4" s="78">
        <v>87.16</v>
      </c>
      <c r="F4" s="78">
        <v>15</v>
      </c>
      <c r="G4" s="15" t="s">
        <v>254</v>
      </c>
    </row>
    <row r="5" spans="1:7" x14ac:dyDescent="0.25">
      <c r="A5" s="76">
        <v>2</v>
      </c>
      <c r="B5" s="74" t="s">
        <v>207</v>
      </c>
      <c r="C5" s="77" t="s">
        <v>206</v>
      </c>
      <c r="D5" s="78">
        <v>873</v>
      </c>
      <c r="E5" s="78">
        <v>46.12</v>
      </c>
      <c r="F5" s="78">
        <v>15</v>
      </c>
      <c r="G5" s="15" t="s">
        <v>254</v>
      </c>
    </row>
    <row r="6" spans="1:7" x14ac:dyDescent="0.25">
      <c r="A6" s="76">
        <v>3</v>
      </c>
      <c r="B6" s="74" t="s">
        <v>208</v>
      </c>
      <c r="C6" s="77" t="s">
        <v>206</v>
      </c>
      <c r="D6" s="78">
        <v>968</v>
      </c>
      <c r="E6" s="78">
        <v>38.71</v>
      </c>
      <c r="F6" s="78">
        <v>15</v>
      </c>
      <c r="G6" s="15" t="s">
        <v>254</v>
      </c>
    </row>
    <row r="7" spans="1:7" x14ac:dyDescent="0.25">
      <c r="A7" s="76">
        <v>4</v>
      </c>
      <c r="B7" s="74" t="s">
        <v>209</v>
      </c>
      <c r="C7" s="77" t="s">
        <v>210</v>
      </c>
      <c r="D7" s="78">
        <v>1654</v>
      </c>
      <c r="E7" s="78">
        <v>24.84</v>
      </c>
      <c r="F7" s="78">
        <v>8</v>
      </c>
      <c r="G7" s="15" t="s">
        <v>254</v>
      </c>
    </row>
    <row r="8" spans="1:7" x14ac:dyDescent="0.25">
      <c r="A8" s="76">
        <v>5</v>
      </c>
      <c r="B8" s="74" t="s">
        <v>212</v>
      </c>
      <c r="C8" s="77"/>
      <c r="D8" s="78">
        <v>2824</v>
      </c>
      <c r="E8" s="78">
        <v>14.38</v>
      </c>
      <c r="F8" s="78">
        <v>13</v>
      </c>
      <c r="G8" s="15"/>
    </row>
    <row r="9" spans="1:7" x14ac:dyDescent="0.25">
      <c r="A9" s="76">
        <v>6</v>
      </c>
      <c r="B9" s="74" t="s">
        <v>219</v>
      </c>
      <c r="C9" s="77" t="s">
        <v>206</v>
      </c>
      <c r="D9" s="78">
        <v>1599</v>
      </c>
      <c r="E9" s="78">
        <v>13.83</v>
      </c>
      <c r="F9" s="78">
        <v>13</v>
      </c>
      <c r="G9" s="15"/>
    </row>
    <row r="10" spans="1:7" x14ac:dyDescent="0.25">
      <c r="A10" s="76">
        <v>7</v>
      </c>
      <c r="B10" s="74" t="s">
        <v>216</v>
      </c>
      <c r="C10" s="77"/>
      <c r="D10" s="78">
        <v>3205</v>
      </c>
      <c r="E10" s="78">
        <v>13.8</v>
      </c>
      <c r="F10" s="78">
        <v>12</v>
      </c>
      <c r="G10" s="15"/>
    </row>
    <row r="11" spans="1:7" x14ac:dyDescent="0.25">
      <c r="A11" s="76">
        <v>8</v>
      </c>
      <c r="B11" s="74" t="s">
        <v>213</v>
      </c>
      <c r="C11" s="77" t="s">
        <v>210</v>
      </c>
      <c r="D11" s="78">
        <v>2092</v>
      </c>
      <c r="E11" s="78">
        <v>13.6</v>
      </c>
      <c r="F11" s="78">
        <v>11</v>
      </c>
      <c r="G11" s="15"/>
    </row>
    <row r="12" spans="1:7" x14ac:dyDescent="0.25">
      <c r="A12" s="76">
        <v>9</v>
      </c>
      <c r="B12" s="74" t="s">
        <v>214</v>
      </c>
      <c r="C12" s="77" t="s">
        <v>215</v>
      </c>
      <c r="D12" s="78">
        <v>1867</v>
      </c>
      <c r="E12" s="78">
        <v>13.26</v>
      </c>
      <c r="F12" s="78">
        <v>13</v>
      </c>
      <c r="G12" s="15"/>
    </row>
    <row r="13" spans="1:7" x14ac:dyDescent="0.25">
      <c r="A13" s="76">
        <v>10</v>
      </c>
      <c r="B13" s="74" t="s">
        <v>211</v>
      </c>
      <c r="C13" s="77" t="s">
        <v>206</v>
      </c>
      <c r="D13" s="78">
        <v>3305</v>
      </c>
      <c r="E13" s="78">
        <v>12.48</v>
      </c>
      <c r="F13" s="78">
        <v>12</v>
      </c>
      <c r="G13" s="15"/>
    </row>
    <row r="14" spans="1:7" x14ac:dyDescent="0.25">
      <c r="A14" s="76">
        <v>11</v>
      </c>
      <c r="B14" s="74" t="s">
        <v>217</v>
      </c>
      <c r="C14" s="77" t="s">
        <v>206</v>
      </c>
      <c r="D14" s="78">
        <v>3521</v>
      </c>
      <c r="E14" s="78">
        <v>11.38</v>
      </c>
      <c r="F14" s="78">
        <v>14</v>
      </c>
      <c r="G14" s="15"/>
    </row>
    <row r="15" spans="1:7" x14ac:dyDescent="0.25">
      <c r="A15" s="76">
        <v>12</v>
      </c>
      <c r="B15" s="74" t="s">
        <v>239</v>
      </c>
      <c r="C15" s="77"/>
      <c r="D15" s="78">
        <v>3054</v>
      </c>
      <c r="E15" s="78">
        <v>10.74</v>
      </c>
      <c r="F15" s="78">
        <v>7</v>
      </c>
      <c r="G15" s="15"/>
    </row>
    <row r="16" spans="1:7" x14ac:dyDescent="0.25">
      <c r="A16" s="76">
        <v>13</v>
      </c>
      <c r="B16" s="74" t="s">
        <v>218</v>
      </c>
      <c r="C16" s="77" t="s">
        <v>206</v>
      </c>
      <c r="D16" s="78">
        <v>2582</v>
      </c>
      <c r="E16" s="78">
        <v>10.130000000000001</v>
      </c>
      <c r="F16" s="78">
        <v>10</v>
      </c>
      <c r="G16" s="15"/>
    </row>
    <row r="17" spans="1:7" x14ac:dyDescent="0.25">
      <c r="A17" s="76">
        <v>14</v>
      </c>
      <c r="B17" s="74" t="s">
        <v>220</v>
      </c>
      <c r="C17" s="77" t="s">
        <v>206</v>
      </c>
      <c r="D17" s="78">
        <v>3818</v>
      </c>
      <c r="E17" s="78">
        <v>9.2100000000000009</v>
      </c>
      <c r="F17" s="78">
        <v>14</v>
      </c>
      <c r="G17" s="15"/>
    </row>
    <row r="18" spans="1:7" x14ac:dyDescent="0.25">
      <c r="A18" s="76">
        <v>15</v>
      </c>
      <c r="B18" s="74" t="s">
        <v>221</v>
      </c>
      <c r="C18" s="77" t="s">
        <v>206</v>
      </c>
      <c r="D18" s="78">
        <v>3555</v>
      </c>
      <c r="E18" s="78">
        <v>9.08</v>
      </c>
      <c r="F18" s="78">
        <v>16</v>
      </c>
      <c r="G18" s="15"/>
    </row>
    <row r="19" spans="1:7" x14ac:dyDescent="0.25">
      <c r="A19" s="76">
        <v>16</v>
      </c>
      <c r="B19" s="74" t="s">
        <v>223</v>
      </c>
      <c r="C19" s="77" t="s">
        <v>206</v>
      </c>
      <c r="D19" s="78">
        <v>4000</v>
      </c>
      <c r="E19" s="78">
        <v>7.77</v>
      </c>
      <c r="F19" s="78">
        <v>12</v>
      </c>
      <c r="G19" s="15"/>
    </row>
    <row r="20" spans="1:7" x14ac:dyDescent="0.25">
      <c r="A20" s="76">
        <v>17</v>
      </c>
      <c r="B20" s="74" t="s">
        <v>231</v>
      </c>
      <c r="C20" s="77" t="s">
        <v>210</v>
      </c>
      <c r="D20" s="78">
        <v>3425</v>
      </c>
      <c r="E20" s="78">
        <v>7.73</v>
      </c>
      <c r="F20" s="78">
        <v>11</v>
      </c>
      <c r="G20" s="15"/>
    </row>
    <row r="21" spans="1:7" x14ac:dyDescent="0.25">
      <c r="A21" s="76">
        <v>18</v>
      </c>
      <c r="B21" s="74" t="s">
        <v>222</v>
      </c>
      <c r="C21" s="77" t="s">
        <v>210</v>
      </c>
      <c r="D21" s="78">
        <v>2337</v>
      </c>
      <c r="E21" s="78">
        <v>7.2</v>
      </c>
      <c r="F21" s="78">
        <v>2</v>
      </c>
      <c r="G21" s="15"/>
    </row>
    <row r="22" spans="1:7" x14ac:dyDescent="0.25">
      <c r="A22" s="76">
        <v>19</v>
      </c>
      <c r="B22" s="74" t="s">
        <v>224</v>
      </c>
      <c r="C22" s="77" t="s">
        <v>206</v>
      </c>
      <c r="D22" s="78">
        <v>4466</v>
      </c>
      <c r="E22" s="78">
        <v>6.95</v>
      </c>
      <c r="F22" s="78">
        <v>9</v>
      </c>
      <c r="G22" s="15"/>
    </row>
    <row r="23" spans="1:7" x14ac:dyDescent="0.25">
      <c r="A23" s="76">
        <v>20</v>
      </c>
      <c r="B23" s="74" t="s">
        <v>230</v>
      </c>
      <c r="C23" s="77"/>
      <c r="D23" s="78">
        <v>4758</v>
      </c>
      <c r="E23" s="78">
        <v>6.71</v>
      </c>
      <c r="F23" s="78">
        <v>12</v>
      </c>
      <c r="G23" s="15"/>
    </row>
    <row r="24" spans="1:7" x14ac:dyDescent="0.25">
      <c r="A24" s="76">
        <v>21</v>
      </c>
      <c r="B24" s="74" t="s">
        <v>228</v>
      </c>
      <c r="C24" s="77" t="s">
        <v>206</v>
      </c>
      <c r="D24" s="78">
        <v>4400</v>
      </c>
      <c r="E24" s="78">
        <v>6.7</v>
      </c>
      <c r="F24" s="78">
        <v>4</v>
      </c>
      <c r="G24" s="15"/>
    </row>
    <row r="25" spans="1:7" x14ac:dyDescent="0.25">
      <c r="A25" s="76">
        <v>22</v>
      </c>
      <c r="B25" s="74" t="s">
        <v>227</v>
      </c>
      <c r="C25" s="77" t="s">
        <v>206</v>
      </c>
      <c r="D25" s="78">
        <v>4467</v>
      </c>
      <c r="E25" s="78">
        <v>6.39</v>
      </c>
      <c r="F25" s="78">
        <v>13</v>
      </c>
      <c r="G25" s="15"/>
    </row>
    <row r="26" spans="1:7" x14ac:dyDescent="0.25">
      <c r="A26" s="76">
        <v>23</v>
      </c>
      <c r="B26" s="74" t="s">
        <v>225</v>
      </c>
      <c r="C26" s="77" t="s">
        <v>206</v>
      </c>
      <c r="D26" s="78">
        <v>4872</v>
      </c>
      <c r="E26" s="78">
        <v>6.37</v>
      </c>
      <c r="F26" s="78">
        <v>10</v>
      </c>
      <c r="G26" s="15"/>
    </row>
    <row r="27" spans="1:7" x14ac:dyDescent="0.25">
      <c r="A27" s="76">
        <v>24</v>
      </c>
      <c r="B27" s="74" t="s">
        <v>229</v>
      </c>
      <c r="C27" s="77" t="s">
        <v>206</v>
      </c>
      <c r="D27" s="78">
        <v>4975</v>
      </c>
      <c r="E27" s="78">
        <v>6.33</v>
      </c>
      <c r="F27" s="78">
        <v>13</v>
      </c>
      <c r="G27" s="15"/>
    </row>
    <row r="28" spans="1:7" x14ac:dyDescent="0.25">
      <c r="A28" s="76">
        <v>25</v>
      </c>
      <c r="B28" s="74" t="s">
        <v>226</v>
      </c>
      <c r="C28" s="77"/>
      <c r="D28" s="78">
        <v>4251</v>
      </c>
      <c r="E28" s="78">
        <v>6.31</v>
      </c>
      <c r="F28" s="78">
        <v>9</v>
      </c>
      <c r="G28" s="15"/>
    </row>
  </sheetData>
  <hyperlinks>
    <hyperlink ref="B4" r:id="rId1" display="https://www.ifpapinball.com/player.php?t=p&amp;p=19034"/>
    <hyperlink ref="B5" r:id="rId2" display="https://www.ifpapinball.com/player.php?t=p&amp;p=31759"/>
    <hyperlink ref="B6" r:id="rId3" display="https://www.ifpapinball.com/player.php?t=p&amp;p=33630"/>
    <hyperlink ref="B7" r:id="rId4" display="https://www.ifpapinball.com/player.php?t=p&amp;p=42327"/>
    <hyperlink ref="B8" r:id="rId5" display="https://www.ifpapinball.com/player.php?t=p&amp;p=41053"/>
    <hyperlink ref="B9" r:id="rId6" display="https://www.ifpapinball.com/player.php?t=p&amp;p=31755"/>
    <hyperlink ref="B10" r:id="rId7" display="https://www.ifpapinball.com/player.php?t=p&amp;p=33634"/>
    <hyperlink ref="B11" r:id="rId8" display="https://www.ifpapinball.com/player.php?t=p&amp;p=43683"/>
    <hyperlink ref="B12" r:id="rId9" display="https://www.ifpapinball.com/player.php?t=p&amp;p=27825"/>
    <hyperlink ref="B13" r:id="rId10" display="https://www.ifpapinball.com/player.php?t=p&amp;p=31783"/>
    <hyperlink ref="B14" r:id="rId11" display="https://www.ifpapinball.com/player.php?t=p&amp;p=33631"/>
    <hyperlink ref="B15" r:id="rId12" display="https://www.ifpapinball.com/player.php?t=p&amp;p=43859"/>
    <hyperlink ref="B16" r:id="rId13" display="https://www.ifpapinball.com/player.php?t=p&amp;p=31757"/>
    <hyperlink ref="B17" r:id="rId14" display="https://www.ifpapinball.com/player.php?t=p&amp;p=31789"/>
    <hyperlink ref="B18" r:id="rId15" display="https://www.ifpapinball.com/player.php?t=p&amp;p=31761"/>
    <hyperlink ref="B19" r:id="rId16" display="https://www.ifpapinball.com/player.php?t=p&amp;p=31765"/>
    <hyperlink ref="B20" r:id="rId17" display="https://www.ifpapinball.com/player.php?t=p&amp;p=34897"/>
    <hyperlink ref="B21" r:id="rId18" display="https://www.ifpapinball.com/player.php?t=p&amp;p=43686"/>
    <hyperlink ref="B22" r:id="rId19" display="https://www.ifpapinball.com/player.php?t=p&amp;p=33636"/>
    <hyperlink ref="B23" r:id="rId20" display="https://www.ifpapinball.com/player.php?t=p&amp;p=40262"/>
    <hyperlink ref="B24" r:id="rId21" display="https://www.ifpapinball.com/player.php?t=p&amp;p=34895"/>
    <hyperlink ref="B25" r:id="rId22" display="https://www.ifpapinball.com/player.php?t=p&amp;p=33632"/>
    <hyperlink ref="B26" r:id="rId23" display="https://www.ifpapinball.com/player.php?t=p&amp;p=40260"/>
    <hyperlink ref="B27" r:id="rId24" display="https://www.ifpapinball.com/player.php?t=p&amp;p=41055"/>
    <hyperlink ref="B28" r:id="rId25" display="https://www.ifpapinball.com/player.php?t=p&amp;p=31767"/>
  </hyperlinks>
  <pageMargins left="0.7" right="0.7" top="0.75" bottom="0.75" header="0.3" footer="0.3"/>
  <pageSetup orientation="portrait"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9" sqref="B19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ht="14.45" x14ac:dyDescent="0.25">
      <c r="A1" s="3" t="s">
        <v>146</v>
      </c>
    </row>
    <row r="3" spans="1:8" ht="14.45" x14ac:dyDescent="0.25">
      <c r="A3" s="17" t="s">
        <v>23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85</v>
      </c>
      <c r="H3" s="17" t="s">
        <v>86</v>
      </c>
    </row>
    <row r="4" spans="1:8" ht="14.45" x14ac:dyDescent="0.25">
      <c r="A4" s="20" t="s">
        <v>180</v>
      </c>
      <c r="B4" s="20" t="s">
        <v>197</v>
      </c>
      <c r="C4" s="20" t="s">
        <v>44</v>
      </c>
      <c r="D4" s="20" t="s">
        <v>240</v>
      </c>
      <c r="E4" s="20" t="s">
        <v>179</v>
      </c>
      <c r="F4" s="20" t="s">
        <v>256</v>
      </c>
      <c r="G4" s="20" t="s">
        <v>243</v>
      </c>
      <c r="H4" s="20" t="s">
        <v>251</v>
      </c>
    </row>
    <row r="5" spans="1:8" ht="14.45" x14ac:dyDescent="0.25">
      <c r="A5" s="15" t="str">
        <f>'Pinball Standings Page'!$B$2</f>
        <v>Derek Thomson</v>
      </c>
      <c r="B5" s="15" t="str">
        <f>'Pinball Standings Page'!$B$3</f>
        <v>Paul Sinclair</v>
      </c>
      <c r="C5" s="15" t="str">
        <f>'Pinball Standings Page'!$B$4</f>
        <v>Ryan James</v>
      </c>
      <c r="D5" s="15" t="str">
        <f>'Pinball Standings Page'!$B$7</f>
        <v>Paul Labrash</v>
      </c>
      <c r="E5" s="15" t="str">
        <f>'Pinball Standings Page'!$B$18</f>
        <v>Duane Cheremshynski</v>
      </c>
      <c r="F5" s="15" t="str">
        <f>'Pinball Standings Page'!$B$19</f>
        <v>Ian McJannet</v>
      </c>
      <c r="G5" s="15" t="str">
        <f>'Pinball Standings Page'!$B$20</f>
        <v>Mike Kulba</v>
      </c>
      <c r="H5" s="15" t="str">
        <f>'Pinball Standings Page'!$B$21</f>
        <v>Rod Ferguson</v>
      </c>
    </row>
    <row r="6" spans="1:8" ht="14.45" x14ac:dyDescent="0.25">
      <c r="A6" s="15" t="str">
        <f>'Pinball Standings Page'!$B$8</f>
        <v>Mark Stephens</v>
      </c>
      <c r="B6" s="15" t="str">
        <f>'Pinball Standings Page'!$B$9</f>
        <v>Chad Lucyk</v>
      </c>
      <c r="C6" s="15" t="str">
        <f>'Pinball Standings Page'!$B$5</f>
        <v>Ryan Jabs</v>
      </c>
      <c r="D6" s="15" t="str">
        <f>'Pinball Standings Page'!$B$6</f>
        <v>Jonathan Puckrin</v>
      </c>
      <c r="E6" s="15" t="str">
        <f>'Pinball Standings Page'!$B$22</f>
        <v>Gary Kelemen</v>
      </c>
      <c r="F6" s="15" t="str">
        <f>'Pinball Standings Page'!$B$23</f>
        <v>Tyler Doty</v>
      </c>
      <c r="G6" s="15" t="str">
        <f>'Pinball Standings Page'!$B$24</f>
        <v>Jason Woods</v>
      </c>
      <c r="H6" s="15" t="str">
        <f>'Pinball Standings Page'!$B$25</f>
        <v>Lauren Wheeler</v>
      </c>
    </row>
    <row r="7" spans="1:8" ht="14.45" x14ac:dyDescent="0.25">
      <c r="A7" s="15" t="str">
        <f>'Pinball Standings Page'!$B$10</f>
        <v>Gilles Touchette</v>
      </c>
      <c r="B7" s="15" t="str">
        <f>'Pinball Standings Page'!$B$11</f>
        <v>William LePage</v>
      </c>
      <c r="C7" s="15" t="str">
        <f>'Pinball Standings Page'!$B$12</f>
        <v>Elie Kushner</v>
      </c>
      <c r="D7" s="15" t="str">
        <f>'Pinball Standings Page'!$B$13</f>
        <v>Winston Tuttle</v>
      </c>
      <c r="E7" s="15" t="str">
        <f>'Pinball Standings Page'!$B$26</f>
        <v>Jason Zazula</v>
      </c>
      <c r="F7" s="15" t="str">
        <f>'Pinball Standings Page'!$B$27</f>
        <v>Dustin Yukes</v>
      </c>
      <c r="G7" s="15" t="str">
        <f>'Pinball Standings Page'!$B$28</f>
        <v>Erin Pampu</v>
      </c>
      <c r="H7" s="15" t="str">
        <f>'Pinball Standings Page'!$B$29</f>
        <v>Sam Jenkins</v>
      </c>
    </row>
    <row r="8" spans="1:8" x14ac:dyDescent="0.25">
      <c r="A8" s="15" t="str">
        <f>'Pinball Standings Page'!$B$14</f>
        <v>Rick Halisky</v>
      </c>
      <c r="B8" s="15" t="str">
        <f>'Pinball Standings Page'!$B$15</f>
        <v>Chris Von Skopczynski</v>
      </c>
      <c r="C8" s="15" t="str">
        <f>'Pinball Standings Page'!$B$16</f>
        <v>Michael McCullough</v>
      </c>
      <c r="D8" s="15" t="str">
        <f>'Pinball Standings Page'!$B$17</f>
        <v>Dale Kemp</v>
      </c>
      <c r="E8" s="15" t="str">
        <f>'Pinball Standings Page'!$B$30</f>
        <v>Robert Vivian</v>
      </c>
      <c r="F8" s="15" t="str">
        <f>'Pinball Standings Page'!$B$31</f>
        <v>Brett Starkey</v>
      </c>
      <c r="G8" s="15" t="str">
        <f>'Pinball Standings Page'!$B$32</f>
        <v>David Beaton</v>
      </c>
      <c r="H8" s="15" t="str">
        <f>'Pinball Standings Page'!$B$33</f>
        <v>Darryl Hart</v>
      </c>
    </row>
    <row r="13" spans="1:8" x14ac:dyDescent="0.25">
      <c r="A13" s="3" t="s">
        <v>145</v>
      </c>
    </row>
    <row r="15" spans="1:8" x14ac:dyDescent="0.25">
      <c r="A15" s="20" t="s">
        <v>180</v>
      </c>
      <c r="B15" s="20" t="s">
        <v>197</v>
      </c>
      <c r="C15" s="20" t="s">
        <v>44</v>
      </c>
      <c r="D15" s="20" t="s">
        <v>240</v>
      </c>
      <c r="E15" s="20" t="s">
        <v>179</v>
      </c>
      <c r="F15" s="20" t="s">
        <v>256</v>
      </c>
      <c r="G15" s="20" t="s">
        <v>243</v>
      </c>
      <c r="H15" s="20" t="s">
        <v>251</v>
      </c>
    </row>
    <row r="16" spans="1:8" x14ac:dyDescent="0.25">
      <c r="F16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19" sqref="B19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7109375" bestFit="1" customWidth="1"/>
    <col min="4" max="5" width="26.7109375" customWidth="1"/>
  </cols>
  <sheetData>
    <row r="1" spans="1:3" x14ac:dyDescent="0.25">
      <c r="A1" s="80" t="s">
        <v>34</v>
      </c>
      <c r="B1" s="81"/>
      <c r="C1" s="82"/>
    </row>
    <row r="2" spans="1:3" ht="45" x14ac:dyDescent="0.25">
      <c r="A2" s="57" t="s">
        <v>32</v>
      </c>
      <c r="B2" s="58" t="s">
        <v>38</v>
      </c>
      <c r="C2" s="58" t="s">
        <v>39</v>
      </c>
    </row>
    <row r="3" spans="1:3" x14ac:dyDescent="0.25">
      <c r="A3" s="15">
        <v>1</v>
      </c>
      <c r="B3" s="15">
        <v>70</v>
      </c>
      <c r="C3" s="22">
        <v>100</v>
      </c>
    </row>
    <row r="4" spans="1:3" x14ac:dyDescent="0.25">
      <c r="A4" s="15">
        <v>2</v>
      </c>
      <c r="B4" s="15">
        <v>65</v>
      </c>
      <c r="C4" s="22">
        <v>94</v>
      </c>
    </row>
    <row r="5" spans="1:3" x14ac:dyDescent="0.25">
      <c r="A5" s="15">
        <v>3</v>
      </c>
      <c r="B5" s="15">
        <v>60</v>
      </c>
      <c r="C5" s="22">
        <v>88</v>
      </c>
    </row>
    <row r="6" spans="1:3" x14ac:dyDescent="0.25">
      <c r="A6" s="15">
        <v>4</v>
      </c>
      <c r="B6" s="15">
        <v>58</v>
      </c>
      <c r="C6" s="22">
        <v>85</v>
      </c>
    </row>
    <row r="7" spans="1:3" x14ac:dyDescent="0.25">
      <c r="A7" s="15">
        <v>5</v>
      </c>
      <c r="B7" s="15">
        <v>56</v>
      </c>
      <c r="C7" s="22">
        <v>82</v>
      </c>
    </row>
    <row r="8" spans="1:3" x14ac:dyDescent="0.25">
      <c r="A8" s="15">
        <v>6</v>
      </c>
      <c r="B8" s="15">
        <v>54</v>
      </c>
      <c r="C8" s="22">
        <v>79</v>
      </c>
    </row>
    <row r="9" spans="1:3" x14ac:dyDescent="0.25">
      <c r="A9" s="15">
        <v>7</v>
      </c>
      <c r="B9" s="15">
        <v>52</v>
      </c>
      <c r="C9" s="22">
        <v>76</v>
      </c>
    </row>
    <row r="10" spans="1:3" x14ac:dyDescent="0.25">
      <c r="A10" s="15">
        <v>8</v>
      </c>
      <c r="B10" s="15">
        <v>50</v>
      </c>
      <c r="C10" s="22">
        <v>73</v>
      </c>
    </row>
    <row r="11" spans="1:3" x14ac:dyDescent="0.25">
      <c r="A11" s="15">
        <v>9</v>
      </c>
      <c r="B11" s="15">
        <v>48</v>
      </c>
      <c r="C11" s="22">
        <v>70</v>
      </c>
    </row>
    <row r="12" spans="1:3" x14ac:dyDescent="0.25">
      <c r="A12" s="15">
        <v>10</v>
      </c>
      <c r="B12" s="15">
        <v>46</v>
      </c>
      <c r="C12" s="22">
        <v>67</v>
      </c>
    </row>
    <row r="13" spans="1:3" x14ac:dyDescent="0.25">
      <c r="A13" s="15">
        <v>11</v>
      </c>
      <c r="B13" s="15">
        <v>44</v>
      </c>
      <c r="C13" s="22">
        <v>64</v>
      </c>
    </row>
    <row r="14" spans="1:3" x14ac:dyDescent="0.25">
      <c r="A14" s="15">
        <v>12</v>
      </c>
      <c r="B14" s="15">
        <v>42</v>
      </c>
      <c r="C14" s="22">
        <v>61</v>
      </c>
    </row>
    <row r="15" spans="1:3" x14ac:dyDescent="0.25">
      <c r="A15" s="15">
        <v>13</v>
      </c>
      <c r="B15" s="15">
        <v>40</v>
      </c>
      <c r="C15" s="22">
        <v>58</v>
      </c>
    </row>
    <row r="16" spans="1:3" x14ac:dyDescent="0.25">
      <c r="A16" s="15">
        <v>14</v>
      </c>
      <c r="B16" s="15">
        <v>38</v>
      </c>
      <c r="C16" s="22">
        <v>55</v>
      </c>
    </row>
    <row r="17" spans="1:3" x14ac:dyDescent="0.25">
      <c r="A17" s="15">
        <v>15</v>
      </c>
      <c r="B17" s="15">
        <v>36</v>
      </c>
      <c r="C17" s="22">
        <v>52</v>
      </c>
    </row>
    <row r="18" spans="1:3" x14ac:dyDescent="0.25">
      <c r="A18" s="15">
        <v>16</v>
      </c>
      <c r="B18" s="15">
        <v>34</v>
      </c>
      <c r="C18" s="22">
        <v>49</v>
      </c>
    </row>
    <row r="19" spans="1:3" x14ac:dyDescent="0.25">
      <c r="A19" s="15">
        <v>17</v>
      </c>
      <c r="B19" s="15">
        <v>32</v>
      </c>
      <c r="C19" s="22">
        <v>46</v>
      </c>
    </row>
    <row r="20" spans="1:3" x14ac:dyDescent="0.25">
      <c r="A20" s="15">
        <v>18</v>
      </c>
      <c r="B20" s="15">
        <v>30</v>
      </c>
      <c r="C20" s="22">
        <v>43</v>
      </c>
    </row>
    <row r="21" spans="1:3" x14ac:dyDescent="0.25">
      <c r="A21" s="15">
        <v>19</v>
      </c>
      <c r="B21" s="15">
        <v>28</v>
      </c>
      <c r="C21" s="22">
        <v>40</v>
      </c>
    </row>
    <row r="22" spans="1:3" x14ac:dyDescent="0.25">
      <c r="A22" s="15">
        <v>20</v>
      </c>
      <c r="B22" s="15">
        <v>26</v>
      </c>
      <c r="C22" s="22">
        <v>37</v>
      </c>
    </row>
    <row r="23" spans="1:3" x14ac:dyDescent="0.25">
      <c r="A23" s="15">
        <v>21</v>
      </c>
      <c r="B23" s="15">
        <v>24</v>
      </c>
      <c r="C23" s="22">
        <v>34</v>
      </c>
    </row>
    <row r="24" spans="1:3" x14ac:dyDescent="0.25">
      <c r="A24" s="15">
        <v>22</v>
      </c>
      <c r="B24" s="15">
        <v>22</v>
      </c>
      <c r="C24" s="22">
        <v>31</v>
      </c>
    </row>
    <row r="25" spans="1:3" x14ac:dyDescent="0.25">
      <c r="A25" s="15">
        <v>23</v>
      </c>
      <c r="B25" s="15">
        <v>20</v>
      </c>
      <c r="C25" s="22">
        <v>28</v>
      </c>
    </row>
    <row r="26" spans="1:3" x14ac:dyDescent="0.25">
      <c r="A26" s="15">
        <v>24</v>
      </c>
      <c r="B26" s="15">
        <v>18</v>
      </c>
      <c r="C26" s="22">
        <v>25</v>
      </c>
    </row>
    <row r="27" spans="1:3" x14ac:dyDescent="0.25">
      <c r="A27" s="15">
        <v>25</v>
      </c>
      <c r="B27" s="15">
        <v>16</v>
      </c>
      <c r="C27" s="22">
        <v>22</v>
      </c>
    </row>
    <row r="28" spans="1:3" x14ac:dyDescent="0.25">
      <c r="A28" s="15">
        <v>26</v>
      </c>
      <c r="B28" s="15">
        <v>14</v>
      </c>
      <c r="C28" s="22">
        <v>19</v>
      </c>
    </row>
    <row r="29" spans="1:3" x14ac:dyDescent="0.25">
      <c r="A29" s="15">
        <v>27</v>
      </c>
      <c r="B29" s="15">
        <v>12</v>
      </c>
      <c r="C29" s="22">
        <v>16</v>
      </c>
    </row>
    <row r="30" spans="1:3" x14ac:dyDescent="0.25">
      <c r="A30" s="15">
        <v>28</v>
      </c>
      <c r="B30" s="15">
        <v>10</v>
      </c>
      <c r="C30" s="22">
        <v>13</v>
      </c>
    </row>
    <row r="31" spans="1:3" x14ac:dyDescent="0.25">
      <c r="A31" s="15">
        <v>29</v>
      </c>
      <c r="B31" s="15">
        <v>8</v>
      </c>
      <c r="C31" s="22">
        <v>10</v>
      </c>
    </row>
    <row r="32" spans="1:3" x14ac:dyDescent="0.25">
      <c r="A32" s="15">
        <v>30</v>
      </c>
      <c r="B32" s="15">
        <v>6</v>
      </c>
      <c r="C32" s="22">
        <v>7</v>
      </c>
    </row>
    <row r="33" spans="1:3" x14ac:dyDescent="0.25">
      <c r="A33" s="15">
        <v>31</v>
      </c>
      <c r="B33" s="15">
        <v>4</v>
      </c>
      <c r="C33" s="22">
        <v>4</v>
      </c>
    </row>
    <row r="34" spans="1:3" x14ac:dyDescent="0.25">
      <c r="A34" s="15">
        <v>32</v>
      </c>
      <c r="B34" s="15">
        <v>2</v>
      </c>
      <c r="C34" s="22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265</v>
      </c>
      <c r="B1" s="4"/>
    </row>
    <row r="2" spans="1:11" ht="15.75" thickBot="1" x14ac:dyDescent="0.3"/>
    <row r="3" spans="1:11" ht="21.75" thickBot="1" x14ac:dyDescent="0.4">
      <c r="A3" s="24" t="s">
        <v>7</v>
      </c>
      <c r="B3" s="3"/>
      <c r="C3" s="48">
        <v>1</v>
      </c>
      <c r="D3" s="34"/>
      <c r="E3" s="2"/>
      <c r="F3" s="2"/>
      <c r="G3" s="24" t="s">
        <v>43</v>
      </c>
      <c r="H3" s="44"/>
      <c r="I3" s="48" t="str">
        <f>Groups!A4</f>
        <v>Ghostbusters</v>
      </c>
    </row>
    <row r="4" spans="1:11" x14ac:dyDescent="0.25">
      <c r="C4" s="2"/>
      <c r="D4" s="2"/>
      <c r="E4" s="2"/>
      <c r="F4" s="2"/>
    </row>
    <row r="5" spans="1:11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  <c r="K5" s="2"/>
    </row>
    <row r="6" spans="1:11" x14ac:dyDescent="0.25">
      <c r="E6" s="32"/>
      <c r="F6" s="32"/>
      <c r="G6" s="32"/>
      <c r="H6" s="32"/>
      <c r="I6" s="32"/>
      <c r="J6" s="32"/>
      <c r="K6" s="32"/>
    </row>
    <row r="7" spans="1:11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  <c r="K7" s="31"/>
    </row>
    <row r="8" spans="1:11" ht="30.6" customHeight="1" x14ac:dyDescent="0.35">
      <c r="A8" s="5" t="str">
        <f>Groups!A5</f>
        <v>Derek Thomson</v>
      </c>
      <c r="B8" s="41">
        <v>1</v>
      </c>
      <c r="C8" s="47"/>
      <c r="D8" s="47"/>
      <c r="E8" s="46"/>
      <c r="F8" s="28"/>
      <c r="G8" s="46"/>
      <c r="H8" s="26"/>
      <c r="I8" s="46"/>
      <c r="J8" s="27"/>
      <c r="K8" s="32"/>
    </row>
    <row r="9" spans="1:11" ht="30.6" customHeight="1" x14ac:dyDescent="0.35">
      <c r="A9" s="11" t="str">
        <f>Groups!A6</f>
        <v>Mark Stephens</v>
      </c>
      <c r="B9" s="41">
        <v>2</v>
      </c>
      <c r="C9" s="47"/>
      <c r="D9" s="47"/>
      <c r="E9" s="46"/>
      <c r="F9" s="28"/>
      <c r="G9" s="46"/>
      <c r="H9" s="29"/>
      <c r="I9" s="46"/>
      <c r="J9" s="27"/>
      <c r="K9" s="32"/>
    </row>
    <row r="10" spans="1:11" ht="30.6" customHeight="1" x14ac:dyDescent="0.35">
      <c r="A10" s="11" t="str">
        <f>Groups!A7</f>
        <v>Gilles Touchette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  <c r="K10" s="32"/>
    </row>
    <row r="11" spans="1:11" ht="30.6" customHeight="1" x14ac:dyDescent="0.35">
      <c r="A11" s="11" t="str">
        <f>Groups!A8</f>
        <v>Rick Halisky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  <c r="K11" s="32"/>
    </row>
    <row r="12" spans="1:11" x14ac:dyDescent="0.25">
      <c r="B12" s="42"/>
      <c r="E12" s="32"/>
      <c r="F12" s="32"/>
      <c r="G12" s="32"/>
      <c r="H12" s="32"/>
      <c r="I12" s="32"/>
      <c r="J12" s="32"/>
      <c r="K12" s="32"/>
    </row>
    <row r="13" spans="1:11" ht="21" customHeight="1" x14ac:dyDescent="0.4">
      <c r="A13" s="23" t="s">
        <v>4</v>
      </c>
      <c r="B13" s="17"/>
      <c r="C13" s="35" t="str">
        <f>Groups!E15</f>
        <v>ACDC</v>
      </c>
      <c r="D13" s="35">
        <v>5</v>
      </c>
      <c r="E13" s="36" t="str">
        <f>Groups!F15</f>
        <v>Sopranos</v>
      </c>
      <c r="F13" s="36">
        <v>6</v>
      </c>
      <c r="G13" s="37" t="str">
        <f>Groups!G15</f>
        <v>Jackbot</v>
      </c>
      <c r="H13" s="37">
        <v>7</v>
      </c>
      <c r="I13" s="38" t="str">
        <f>Groups!H15</f>
        <v>Embryon</v>
      </c>
      <c r="J13" s="38">
        <v>8</v>
      </c>
      <c r="K13" s="33"/>
    </row>
    <row r="14" spans="1:11" x14ac:dyDescent="0.25">
      <c r="B14" s="42"/>
      <c r="E14" s="32"/>
      <c r="F14" s="32"/>
      <c r="G14" s="32"/>
      <c r="H14" s="32"/>
      <c r="I14" s="32"/>
      <c r="J14" s="32"/>
      <c r="K14" s="32"/>
    </row>
    <row r="15" spans="1:11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  <c r="K15" s="31"/>
    </row>
    <row r="16" spans="1:11" ht="30" customHeight="1" x14ac:dyDescent="0.35">
      <c r="A16" s="5" t="str">
        <f>A8</f>
        <v>Derek Thomson</v>
      </c>
      <c r="B16" s="41">
        <v>1</v>
      </c>
      <c r="C16" s="46"/>
      <c r="D16" s="1"/>
      <c r="E16" s="28"/>
      <c r="F16" s="28"/>
      <c r="G16" s="46"/>
      <c r="H16" s="26"/>
      <c r="I16" s="46"/>
      <c r="J16" s="27"/>
      <c r="K16" s="32"/>
    </row>
    <row r="17" spans="1:11" ht="30" customHeight="1" x14ac:dyDescent="0.35">
      <c r="A17" s="11" t="str">
        <f>A9</f>
        <v>Mark Stephens</v>
      </c>
      <c r="B17" s="41">
        <v>2</v>
      </c>
      <c r="C17" s="46"/>
      <c r="D17" s="1"/>
      <c r="E17" s="28"/>
      <c r="F17" s="28"/>
      <c r="G17" s="46"/>
      <c r="H17" s="29"/>
      <c r="I17" s="46"/>
      <c r="J17" s="27"/>
      <c r="K17" s="32"/>
    </row>
    <row r="18" spans="1:11" ht="30" customHeight="1" x14ac:dyDescent="0.35">
      <c r="A18" s="11" t="str">
        <f>A10</f>
        <v>Gilles Touchette</v>
      </c>
      <c r="B18" s="41">
        <v>3</v>
      </c>
      <c r="C18" s="46"/>
      <c r="D18" s="1"/>
      <c r="E18" s="28"/>
      <c r="F18" s="28"/>
      <c r="G18" s="46"/>
      <c r="H18" s="29"/>
      <c r="I18" s="46"/>
      <c r="J18" s="27"/>
      <c r="K18" s="32"/>
    </row>
    <row r="19" spans="1:11" ht="30" customHeight="1" x14ac:dyDescent="0.35">
      <c r="A19" s="11" t="str">
        <f>A11</f>
        <v>Rick Halisky</v>
      </c>
      <c r="B19" s="41">
        <v>4</v>
      </c>
      <c r="C19" s="46"/>
      <c r="D19" s="1"/>
      <c r="E19" s="28"/>
      <c r="F19" s="28"/>
      <c r="G19" s="46"/>
      <c r="H19" s="29"/>
      <c r="I19" s="46"/>
      <c r="J19" s="27"/>
      <c r="K19" s="32"/>
    </row>
    <row r="21" spans="1:11" x14ac:dyDescent="0.25">
      <c r="A21" t="s">
        <v>41</v>
      </c>
    </row>
    <row r="22" spans="1:11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265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2</v>
      </c>
      <c r="D3" s="34"/>
      <c r="E3" s="2"/>
      <c r="F3" s="2"/>
      <c r="G3" s="24" t="s">
        <v>43</v>
      </c>
      <c r="H3" s="44"/>
      <c r="I3" s="48" t="str">
        <f>Groups!B4</f>
        <v>Tron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Ghostbusters</v>
      </c>
      <c r="D5" s="35">
        <v>1</v>
      </c>
      <c r="E5" s="36" t="str">
        <f>Groups!B15</f>
        <v>Tron</v>
      </c>
      <c r="F5" s="36">
        <v>2</v>
      </c>
      <c r="G5" s="37" t="str">
        <f>Groups!C15</f>
        <v>GOT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Groups!B5</f>
        <v>Paul Sinclair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Groups!B6</f>
        <v>Chad Lucyk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Groups!B7</f>
        <v>William LePage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Groups!B8</f>
        <v>Chris Von Skopczynski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Jackbot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Paul Sinclair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Chad Lucyk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William LePage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Chris Von Skopczynski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Sheet</vt:lpstr>
      <vt:lpstr>Pinball Standings Page</vt:lpstr>
      <vt:lpstr>Results</vt:lpstr>
      <vt:lpstr>Playoff</vt:lpstr>
      <vt:lpstr>IFPA Rankings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2016-11-08T19:15:32Z</cp:lastPrinted>
  <dcterms:created xsi:type="dcterms:W3CDTF">2013-04-30T17:23:23Z</dcterms:created>
  <dcterms:modified xsi:type="dcterms:W3CDTF">2016-11-09T18:14:38Z</dcterms:modified>
</cp:coreProperties>
</file>